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Q19" i="1"/>
  <c r="P19"/>
  <c r="O19"/>
  <c r="N19"/>
  <c r="M19"/>
  <c r="K19"/>
  <c r="J19"/>
  <c r="I19"/>
  <c r="H19"/>
  <c r="G19"/>
  <c r="F19"/>
  <c r="E19"/>
  <c r="C19"/>
  <c r="B19"/>
  <c r="R18"/>
  <c r="S18" s="1"/>
  <c r="T18" s="1"/>
  <c r="T17"/>
  <c r="S17"/>
  <c r="R17"/>
  <c r="T16"/>
  <c r="S16"/>
  <c r="R16"/>
  <c r="S15"/>
  <c r="T15" s="1"/>
  <c r="R15"/>
  <c r="R14"/>
  <c r="S14" s="1"/>
  <c r="T14" s="1"/>
  <c r="O14"/>
  <c r="L14"/>
  <c r="D14"/>
  <c r="O13"/>
  <c r="L13"/>
  <c r="D13"/>
  <c r="R13" s="1"/>
  <c r="S13" s="1"/>
  <c r="T13" s="1"/>
  <c r="R12"/>
  <c r="S12" s="1"/>
  <c r="T12" s="1"/>
  <c r="O12"/>
  <c r="L12"/>
  <c r="D12"/>
  <c r="O11"/>
  <c r="L11"/>
  <c r="D11"/>
  <c r="R11" s="1"/>
  <c r="S11" s="1"/>
  <c r="T11" s="1"/>
  <c r="R10"/>
  <c r="S10" s="1"/>
  <c r="T10" s="1"/>
  <c r="O10"/>
  <c r="L10"/>
  <c r="D10"/>
  <c r="O9"/>
  <c r="L9"/>
  <c r="D9"/>
  <c r="R9" s="1"/>
  <c r="S9" s="1"/>
  <c r="T9" s="1"/>
  <c r="R8"/>
  <c r="S8" s="1"/>
  <c r="T8" s="1"/>
  <c r="O8"/>
  <c r="L8"/>
  <c r="D8"/>
  <c r="O7"/>
  <c r="L7"/>
  <c r="D7"/>
  <c r="R7" s="1"/>
  <c r="S7" s="1"/>
  <c r="T7" s="1"/>
  <c r="R6"/>
  <c r="S6" s="1"/>
  <c r="T6" s="1"/>
  <c r="O6"/>
  <c r="L6"/>
  <c r="D6"/>
  <c r="O5"/>
  <c r="L5"/>
  <c r="D5"/>
  <c r="R5" s="1"/>
  <c r="S5" s="1"/>
  <c r="T5" s="1"/>
  <c r="R4"/>
  <c r="S4" s="1"/>
  <c r="T4" s="1"/>
  <c r="O4"/>
  <c r="L4"/>
  <c r="D4"/>
  <c r="O3"/>
  <c r="L3"/>
  <c r="L19" s="1"/>
  <c r="D3"/>
  <c r="D19" s="1"/>
  <c r="R19" l="1"/>
  <c r="R3"/>
  <c r="S3" s="1"/>
  <c r="S19" l="1"/>
  <c r="T3"/>
  <c r="T19" s="1"/>
</calcChain>
</file>

<file path=xl/sharedStrings.xml><?xml version="1.0" encoding="utf-8"?>
<sst xmlns="http://schemas.openxmlformats.org/spreadsheetml/2006/main" count="38" uniqueCount="38">
  <si>
    <t>金寨县中医医院医共体2021年国家基本公共卫生服务项目经费预拨表（第一次预拨）</t>
  </si>
  <si>
    <t>单   位</t>
  </si>
  <si>
    <t>常住人口（2021）</t>
  </si>
  <si>
    <t>健康教育预算经费（元）</t>
  </si>
  <si>
    <t>健康素养促进行动预算经费（元）</t>
  </si>
  <si>
    <t>预防接种预算经费（元）</t>
  </si>
  <si>
    <t>传染病预算经费（元）</t>
  </si>
  <si>
    <t>高血压患者健康管理预算经费（元）</t>
  </si>
  <si>
    <t>糖尿病患者健康管理预算经费（元）</t>
  </si>
  <si>
    <t>严重精神障碍患者健康管理预算经费（元）</t>
  </si>
  <si>
    <t>结核病患者管理预算经费（元）</t>
  </si>
  <si>
    <t>65岁以上老年人健康管理预算经费（元）</t>
  </si>
  <si>
    <t>居民健康档案预算经费（元）</t>
  </si>
  <si>
    <t>孕产妇保健、儿童保健预算经费（元）</t>
  </si>
  <si>
    <t>避孕药具管理预算经费（元）</t>
  </si>
  <si>
    <t>中医药健康管理预算经费（元）</t>
  </si>
  <si>
    <t>卫生监督协管经费预算（元）</t>
  </si>
  <si>
    <t>家庭医生签约服务预算经费（元）</t>
  </si>
  <si>
    <t>合计（元）</t>
  </si>
  <si>
    <t>财政第一季度预拨总额25%（元）</t>
  </si>
  <si>
    <t>第一季度实拨（元）</t>
  </si>
  <si>
    <t>麻埠镇卫生院</t>
  </si>
  <si>
    <t>青山镇中心卫生院</t>
  </si>
  <si>
    <t>斑竹园镇中心卫生院</t>
  </si>
  <si>
    <t>白塔畈镇中心卫生院</t>
  </si>
  <si>
    <t>张冲乡卫生院</t>
  </si>
  <si>
    <t>油坊店乡卫生院</t>
  </si>
  <si>
    <t>关庙乡卫生院</t>
  </si>
  <si>
    <t>梅山镇卫生院</t>
  </si>
  <si>
    <t>梅山社区卫生服务中心</t>
  </si>
  <si>
    <t>吴家店镇卫生院</t>
  </si>
  <si>
    <t>沙河乡卫生院</t>
  </si>
  <si>
    <t>果子园乡卫生院</t>
  </si>
  <si>
    <t>县中医医院</t>
  </si>
  <si>
    <t>合计</t>
  </si>
  <si>
    <t>县妇幼保健计划生育服务中心</t>
    <phoneticPr fontId="10" type="noConversion"/>
  </si>
  <si>
    <t>县疾病预防控制中心</t>
    <phoneticPr fontId="10" type="noConversion"/>
  </si>
  <si>
    <t>县卫生监督所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</si>
</sst>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_);[Red]\(0\)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9" fontId="5" fillId="0" borderId="1" xfId="1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179" fontId="5" fillId="0" borderId="1" xfId="1" applyNumberFormat="1" applyFont="1" applyFill="1" applyBorder="1" applyAlignment="1" applyProtection="1">
      <alignment horizontal="center" vertical="center"/>
    </xf>
    <xf numFmtId="179" fontId="7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79" fontId="8" fillId="0" borderId="1" xfId="1" applyNumberFormat="1" applyFont="1" applyFill="1" applyBorder="1" applyAlignment="1">
      <alignment horizontal="center" vertical="center" wrapText="1"/>
    </xf>
    <xf numFmtId="179" fontId="8" fillId="0" borderId="1" xfId="1" applyNumberFormat="1" applyFont="1" applyFill="1" applyBorder="1" applyAlignment="1">
      <alignment vertical="center" wrapText="1"/>
    </xf>
    <xf numFmtId="179" fontId="9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20"/>
  <sheetViews>
    <sheetView tabSelected="1" workbookViewId="0">
      <selection activeCell="H25" sqref="H25"/>
    </sheetView>
  </sheetViews>
  <sheetFormatPr defaultColWidth="9" defaultRowHeight="13.5"/>
  <cols>
    <col min="1" max="1" width="12.25" style="1" customWidth="1"/>
    <col min="2" max="3" width="7.75" style="1" customWidth="1"/>
    <col min="4" max="6" width="7" style="1" customWidth="1"/>
    <col min="7" max="8" width="7.375" style="1" customWidth="1"/>
    <col min="9" max="10" width="7" style="1" customWidth="1"/>
    <col min="11" max="11" width="7.625" style="1" customWidth="1"/>
    <col min="12" max="12" width="7" style="1" customWidth="1"/>
    <col min="13" max="13" width="7.75" style="1" customWidth="1"/>
    <col min="14" max="16" width="7" style="1" customWidth="1"/>
    <col min="17" max="17" width="7.625" style="1" customWidth="1"/>
    <col min="18" max="18" width="8.25" style="1" customWidth="1"/>
    <col min="19" max="19" width="7.875" style="1" customWidth="1"/>
    <col min="20" max="20" width="7.625" style="1" customWidth="1"/>
    <col min="21" max="16375" width="9" style="1"/>
  </cols>
  <sheetData>
    <row r="1" spans="1:20" s="1" customFormat="1" ht="42.9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1" customFormat="1" ht="71.25" customHeight="1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</row>
    <row r="3" spans="1:20" s="1" customFormat="1" ht="18.95" customHeight="1">
      <c r="A3" s="13" t="s">
        <v>21</v>
      </c>
      <c r="B3" s="8">
        <v>12036</v>
      </c>
      <c r="C3" s="9">
        <v>68830.679999999993</v>
      </c>
      <c r="D3" s="3">
        <f>B3*1.397</f>
        <v>16814.292000000001</v>
      </c>
      <c r="E3" s="3">
        <v>13886.0245333333</v>
      </c>
      <c r="F3" s="3">
        <v>31059.097083499801</v>
      </c>
      <c r="G3" s="3">
        <v>95806.165289256198</v>
      </c>
      <c r="H3" s="4">
        <v>54282.095354523197</v>
      </c>
      <c r="I3" s="3">
        <v>15887.606557377099</v>
      </c>
      <c r="J3" s="3">
        <v>15549.5327102804</v>
      </c>
      <c r="K3" s="3">
        <v>200279.08333333299</v>
      </c>
      <c r="L3" s="3">
        <f>ROUND(2*B3,0)</f>
        <v>24072</v>
      </c>
      <c r="M3" s="5">
        <v>86659.199999999997</v>
      </c>
      <c r="N3" s="5">
        <v>2647.92</v>
      </c>
      <c r="O3" s="3">
        <f>B3*1.86</f>
        <v>22386.960000000003</v>
      </c>
      <c r="P3" s="3">
        <v>39246</v>
      </c>
      <c r="Q3" s="3">
        <v>65235.12</v>
      </c>
      <c r="R3" s="3">
        <f t="shared" ref="R3:R19" si="0">SUM(C3:Q3)</f>
        <v>752641.77686160291</v>
      </c>
      <c r="S3" s="3">
        <f t="shared" ref="S3:S18" si="1">ROUND(R3*0.25,0)</f>
        <v>188160</v>
      </c>
      <c r="T3" s="3">
        <f t="shared" ref="T3:T18" si="2">ROUND(S3*0.7,0)</f>
        <v>131712</v>
      </c>
    </row>
    <row r="4" spans="1:20" s="1" customFormat="1" ht="25.5" customHeight="1">
      <c r="A4" s="13" t="s">
        <v>22</v>
      </c>
      <c r="B4" s="8">
        <v>17972</v>
      </c>
      <c r="C4" s="9">
        <v>74930.36</v>
      </c>
      <c r="D4" s="3">
        <f t="shared" ref="D4:D14" si="3">B4*1.397</f>
        <v>25106.884000000002</v>
      </c>
      <c r="E4" s="3">
        <v>27378.111466666702</v>
      </c>
      <c r="F4" s="3">
        <v>46312.425089892102</v>
      </c>
      <c r="G4" s="3">
        <v>143057.426997245</v>
      </c>
      <c r="H4" s="4">
        <v>81053.190709046496</v>
      </c>
      <c r="I4" s="3">
        <v>23723.2131147541</v>
      </c>
      <c r="J4" s="3">
        <v>20181.308411214901</v>
      </c>
      <c r="K4" s="3">
        <v>299054.16666666698</v>
      </c>
      <c r="L4" s="3">
        <f t="shared" ref="L4:L14" si="4">ROUND(2*B4,0)</f>
        <v>35944</v>
      </c>
      <c r="M4" s="5">
        <v>129398.39999999999</v>
      </c>
      <c r="N4" s="5">
        <v>3953.84</v>
      </c>
      <c r="O4" s="3">
        <f t="shared" ref="O4:O14" si="5">B4*1.86</f>
        <v>33427.919999999998</v>
      </c>
      <c r="P4" s="3">
        <v>44854</v>
      </c>
      <c r="Q4" s="3">
        <v>97408.24</v>
      </c>
      <c r="R4" s="3">
        <f t="shared" si="0"/>
        <v>1085783.4864554864</v>
      </c>
      <c r="S4" s="3">
        <f t="shared" si="1"/>
        <v>271446</v>
      </c>
      <c r="T4" s="3">
        <f t="shared" si="2"/>
        <v>190012</v>
      </c>
    </row>
    <row r="5" spans="1:20" s="1" customFormat="1" ht="25.5" customHeight="1">
      <c r="A5" s="13" t="s">
        <v>23</v>
      </c>
      <c r="B5" s="8">
        <v>17440</v>
      </c>
      <c r="C5" s="9">
        <v>88730.2</v>
      </c>
      <c r="D5" s="3">
        <f t="shared" si="3"/>
        <v>24363.68</v>
      </c>
      <c r="E5" s="3">
        <v>44076.872533333299</v>
      </c>
      <c r="F5" s="3">
        <v>46422.692768677603</v>
      </c>
      <c r="G5" s="3">
        <v>138821.961432507</v>
      </c>
      <c r="H5" s="4">
        <v>78654.841075794597</v>
      </c>
      <c r="I5" s="3">
        <v>23021.016393442598</v>
      </c>
      <c r="J5" s="3">
        <v>20181.308411214901</v>
      </c>
      <c r="K5" s="3">
        <v>290201.16666666698</v>
      </c>
      <c r="L5" s="3">
        <f t="shared" si="4"/>
        <v>34880</v>
      </c>
      <c r="M5" s="5">
        <v>125568</v>
      </c>
      <c r="N5" s="5">
        <v>3836.8</v>
      </c>
      <c r="O5" s="3">
        <f t="shared" si="5"/>
        <v>32438.400000000001</v>
      </c>
      <c r="P5" s="3">
        <v>49526</v>
      </c>
      <c r="Q5" s="3">
        <v>94524.800000000003</v>
      </c>
      <c r="R5" s="3">
        <f t="shared" si="0"/>
        <v>1095247.7392816369</v>
      </c>
      <c r="S5" s="3">
        <f t="shared" si="1"/>
        <v>273812</v>
      </c>
      <c r="T5" s="3">
        <f t="shared" si="2"/>
        <v>191668</v>
      </c>
    </row>
    <row r="6" spans="1:20" s="1" customFormat="1" ht="25.5" customHeight="1">
      <c r="A6" s="13" t="s">
        <v>24</v>
      </c>
      <c r="B6" s="8">
        <v>31500</v>
      </c>
      <c r="C6" s="9">
        <v>109128</v>
      </c>
      <c r="D6" s="3">
        <f t="shared" si="3"/>
        <v>44005.5</v>
      </c>
      <c r="E6" s="3">
        <v>77057.284266666698</v>
      </c>
      <c r="F6" s="3">
        <v>48150.587295245699</v>
      </c>
      <c r="G6" s="3">
        <v>250740</v>
      </c>
      <c r="H6" s="4">
        <v>142065</v>
      </c>
      <c r="I6" s="3">
        <v>41580</v>
      </c>
      <c r="J6" s="3">
        <v>27128.971962616801</v>
      </c>
      <c r="K6" s="3">
        <v>524160</v>
      </c>
      <c r="L6" s="3">
        <f t="shared" si="4"/>
        <v>63000</v>
      </c>
      <c r="M6" s="5">
        <v>226800</v>
      </c>
      <c r="N6" s="5">
        <v>6930</v>
      </c>
      <c r="O6" s="3">
        <f t="shared" si="5"/>
        <v>58590</v>
      </c>
      <c r="P6" s="3">
        <v>51395</v>
      </c>
      <c r="Q6" s="3">
        <v>170730</v>
      </c>
      <c r="R6" s="3">
        <f t="shared" si="0"/>
        <v>1841460.3435245291</v>
      </c>
      <c r="S6" s="3">
        <f t="shared" si="1"/>
        <v>460365</v>
      </c>
      <c r="T6" s="3">
        <f t="shared" si="2"/>
        <v>322256</v>
      </c>
    </row>
    <row r="7" spans="1:20" s="1" customFormat="1" ht="18.95" customHeight="1">
      <c r="A7" s="13" t="s">
        <v>25</v>
      </c>
      <c r="B7" s="8">
        <v>10001</v>
      </c>
      <c r="C7" s="9">
        <v>66210.38</v>
      </c>
      <c r="D7" s="3">
        <f t="shared" si="3"/>
        <v>13971.397000000001</v>
      </c>
      <c r="E7" s="3">
        <v>14880.248</v>
      </c>
      <c r="F7" s="3">
        <v>32051.506192568901</v>
      </c>
      <c r="G7" s="3">
        <v>79607.674931129499</v>
      </c>
      <c r="H7" s="4">
        <v>45104.4107579462</v>
      </c>
      <c r="I7" s="3">
        <v>13201.0819672131</v>
      </c>
      <c r="J7" s="3">
        <v>13233.644859813099</v>
      </c>
      <c r="K7" s="3">
        <v>166416.25</v>
      </c>
      <c r="L7" s="3">
        <f t="shared" si="4"/>
        <v>20002</v>
      </c>
      <c r="M7" s="5">
        <v>72007.199999999997</v>
      </c>
      <c r="N7" s="5">
        <v>2200.2199999999998</v>
      </c>
      <c r="O7" s="3">
        <f t="shared" si="5"/>
        <v>18601.86</v>
      </c>
      <c r="P7" s="3">
        <v>37378</v>
      </c>
      <c r="Q7" s="3">
        <v>54205.42</v>
      </c>
      <c r="R7" s="3">
        <f t="shared" si="0"/>
        <v>649071.29370867077</v>
      </c>
      <c r="S7" s="3">
        <f t="shared" si="1"/>
        <v>162268</v>
      </c>
      <c r="T7" s="3">
        <f t="shared" si="2"/>
        <v>113588</v>
      </c>
    </row>
    <row r="8" spans="1:20" s="1" customFormat="1" ht="18.95" customHeight="1">
      <c r="A8" s="13" t="s">
        <v>26</v>
      </c>
      <c r="B8" s="8">
        <v>21300</v>
      </c>
      <c r="C8" s="9">
        <v>93097</v>
      </c>
      <c r="D8" s="3">
        <f t="shared" si="3"/>
        <v>29756.100000000002</v>
      </c>
      <c r="E8" s="3">
        <v>39624.384533333301</v>
      </c>
      <c r="F8" s="3">
        <v>36204.1869756292</v>
      </c>
      <c r="G8" s="3">
        <v>169548</v>
      </c>
      <c r="H8" s="4">
        <v>96063</v>
      </c>
      <c r="I8" s="3">
        <v>28116</v>
      </c>
      <c r="J8" s="3">
        <v>22497.196261682198</v>
      </c>
      <c r="K8" s="3">
        <v>354432</v>
      </c>
      <c r="L8" s="3">
        <f t="shared" si="4"/>
        <v>42600</v>
      </c>
      <c r="M8" s="5">
        <v>153360</v>
      </c>
      <c r="N8" s="5">
        <v>4686</v>
      </c>
      <c r="O8" s="3">
        <f t="shared" si="5"/>
        <v>39618</v>
      </c>
      <c r="P8" s="3">
        <v>39247</v>
      </c>
      <c r="Q8" s="3">
        <v>115446</v>
      </c>
      <c r="R8" s="3">
        <f t="shared" si="0"/>
        <v>1264294.8677706448</v>
      </c>
      <c r="S8" s="3">
        <f t="shared" si="1"/>
        <v>316074</v>
      </c>
      <c r="T8" s="3">
        <f t="shared" si="2"/>
        <v>221252</v>
      </c>
    </row>
    <row r="9" spans="1:20" s="1" customFormat="1" ht="18.95" customHeight="1">
      <c r="A9" s="13" t="s">
        <v>27</v>
      </c>
      <c r="B9" s="8">
        <v>9177</v>
      </c>
      <c r="C9" s="9">
        <v>65145.26</v>
      </c>
      <c r="D9" s="3">
        <f t="shared" si="3"/>
        <v>12820.269</v>
      </c>
      <c r="E9" s="3">
        <v>9780.0250666666707</v>
      </c>
      <c r="F9" s="3">
        <v>28522.9404714343</v>
      </c>
      <c r="G9" s="3">
        <v>73048.898071625299</v>
      </c>
      <c r="H9" s="4">
        <v>41388.347188264102</v>
      </c>
      <c r="I9" s="3">
        <v>12113.704918032799</v>
      </c>
      <c r="J9" s="3">
        <v>10917.7570093458</v>
      </c>
      <c r="K9" s="3">
        <v>152705.58333333299</v>
      </c>
      <c r="L9" s="3">
        <f t="shared" si="4"/>
        <v>18354</v>
      </c>
      <c r="M9" s="5">
        <v>66074.399999999994</v>
      </c>
      <c r="N9" s="5">
        <v>2018.94</v>
      </c>
      <c r="O9" s="3">
        <f t="shared" si="5"/>
        <v>17069.22</v>
      </c>
      <c r="P9" s="3">
        <v>29902</v>
      </c>
      <c r="Q9" s="3">
        <v>49739.34</v>
      </c>
      <c r="R9" s="3">
        <f t="shared" si="0"/>
        <v>589600.68505870202</v>
      </c>
      <c r="S9" s="3">
        <f t="shared" si="1"/>
        <v>147400</v>
      </c>
      <c r="T9" s="3">
        <f t="shared" si="2"/>
        <v>103180</v>
      </c>
    </row>
    <row r="10" spans="1:20" s="1" customFormat="1" ht="18.95" customHeight="1">
      <c r="A10" s="13" t="s">
        <v>28</v>
      </c>
      <c r="B10" s="8">
        <v>74188</v>
      </c>
      <c r="C10" s="9">
        <v>216279.44</v>
      </c>
      <c r="D10" s="3">
        <f t="shared" si="3"/>
        <v>103640.636</v>
      </c>
      <c r="E10" s="3">
        <v>325001.83039999998</v>
      </c>
      <c r="F10" s="3">
        <v>68071.546144626394</v>
      </c>
      <c r="G10" s="3">
        <v>590536.61157024803</v>
      </c>
      <c r="H10" s="4">
        <v>334587.96821515902</v>
      </c>
      <c r="I10" s="3">
        <v>97927.770491803298</v>
      </c>
      <c r="J10" s="3">
        <v>36061.682242990602</v>
      </c>
      <c r="K10" s="3">
        <v>1234488.66666667</v>
      </c>
      <c r="L10" s="3">
        <f t="shared" si="4"/>
        <v>148376</v>
      </c>
      <c r="M10" s="5">
        <v>534153.6</v>
      </c>
      <c r="N10" s="5">
        <v>16321.36</v>
      </c>
      <c r="O10" s="3">
        <f t="shared" si="5"/>
        <v>137989.68</v>
      </c>
      <c r="P10" s="3">
        <v>124282</v>
      </c>
      <c r="Q10" s="3">
        <v>402098.96</v>
      </c>
      <c r="R10" s="3">
        <f t="shared" si="0"/>
        <v>4369817.7517314982</v>
      </c>
      <c r="S10" s="3">
        <f t="shared" si="1"/>
        <v>1092454</v>
      </c>
      <c r="T10" s="3">
        <f t="shared" si="2"/>
        <v>764718</v>
      </c>
    </row>
    <row r="11" spans="1:20" s="1" customFormat="1" ht="25.5" customHeight="1">
      <c r="A11" s="13" t="s">
        <v>29</v>
      </c>
      <c r="B11" s="8">
        <v>33798</v>
      </c>
      <c r="C11" s="9">
        <v>98597.24</v>
      </c>
      <c r="D11" s="3">
        <f t="shared" si="3"/>
        <v>47215.806000000004</v>
      </c>
      <c r="E11" s="3">
        <v>68222.930133333299</v>
      </c>
      <c r="F11" s="3">
        <v>28228.5257690771</v>
      </c>
      <c r="G11" s="3">
        <v>269031.55371900799</v>
      </c>
      <c r="H11" s="4">
        <v>152429.17848410801</v>
      </c>
      <c r="I11" s="3">
        <v>44613.8360655738</v>
      </c>
      <c r="J11" s="3">
        <v>34407.476635514002</v>
      </c>
      <c r="K11" s="3">
        <v>562398.41666666698</v>
      </c>
      <c r="L11" s="3">
        <f t="shared" si="4"/>
        <v>67596</v>
      </c>
      <c r="M11" s="5">
        <v>243345.6</v>
      </c>
      <c r="N11" s="5">
        <v>7435.56</v>
      </c>
      <c r="O11" s="3">
        <f t="shared" si="5"/>
        <v>62864.280000000006</v>
      </c>
      <c r="P11" s="3">
        <v>72887</v>
      </c>
      <c r="Q11" s="3">
        <v>183185.16</v>
      </c>
      <c r="R11" s="3">
        <f t="shared" si="0"/>
        <v>1942458.5634732815</v>
      </c>
      <c r="S11" s="3">
        <f t="shared" si="1"/>
        <v>485615</v>
      </c>
      <c r="T11" s="3">
        <f t="shared" si="2"/>
        <v>339931</v>
      </c>
    </row>
    <row r="12" spans="1:20" s="1" customFormat="1" ht="18.95" customHeight="1">
      <c r="A12" s="13" t="s">
        <v>30</v>
      </c>
      <c r="B12" s="8">
        <v>23682</v>
      </c>
      <c r="C12" s="9">
        <v>105899.16</v>
      </c>
      <c r="D12" s="3">
        <f t="shared" si="3"/>
        <v>33083.754000000001</v>
      </c>
      <c r="E12" s="3">
        <v>56742.4629333333</v>
      </c>
      <c r="F12" s="3">
        <v>35359.536556132603</v>
      </c>
      <c r="G12" s="3">
        <v>188508.36914600601</v>
      </c>
      <c r="H12" s="4">
        <v>106805.400977995</v>
      </c>
      <c r="I12" s="3">
        <v>31260.196721311499</v>
      </c>
      <c r="J12" s="3">
        <v>24813.0841121495</v>
      </c>
      <c r="K12" s="3">
        <v>394069</v>
      </c>
      <c r="L12" s="3">
        <f t="shared" si="4"/>
        <v>47364</v>
      </c>
      <c r="M12" s="5">
        <v>170510.4</v>
      </c>
      <c r="N12" s="5">
        <v>5210.04</v>
      </c>
      <c r="O12" s="3">
        <f t="shared" si="5"/>
        <v>44048.520000000004</v>
      </c>
      <c r="P12" s="3">
        <v>42050</v>
      </c>
      <c r="Q12" s="3">
        <v>128356.44</v>
      </c>
      <c r="R12" s="3">
        <f t="shared" si="0"/>
        <v>1414080.364446928</v>
      </c>
      <c r="S12" s="3">
        <f t="shared" si="1"/>
        <v>353520</v>
      </c>
      <c r="T12" s="3">
        <f t="shared" si="2"/>
        <v>247464</v>
      </c>
    </row>
    <row r="13" spans="1:20" s="1" customFormat="1" ht="18.95" customHeight="1">
      <c r="A13" s="13" t="s">
        <v>31</v>
      </c>
      <c r="B13" s="8">
        <v>11992</v>
      </c>
      <c r="C13" s="9">
        <v>79078.960000000006</v>
      </c>
      <c r="D13" s="3">
        <f t="shared" si="3"/>
        <v>16752.824000000001</v>
      </c>
      <c r="E13" s="3">
        <v>24109.643199999999</v>
      </c>
      <c r="F13" s="3">
        <v>31316.020775069901</v>
      </c>
      <c r="G13" s="3">
        <v>95456.4077134986</v>
      </c>
      <c r="H13" s="4">
        <v>54083.611246943801</v>
      </c>
      <c r="I13" s="3">
        <v>15829.1803278689</v>
      </c>
      <c r="J13" s="3">
        <v>15549.5327102804</v>
      </c>
      <c r="K13" s="3">
        <v>199546.75</v>
      </c>
      <c r="L13" s="3">
        <f t="shared" si="4"/>
        <v>23984</v>
      </c>
      <c r="M13" s="5">
        <v>86342.399999999994</v>
      </c>
      <c r="N13" s="5">
        <v>2638.24</v>
      </c>
      <c r="O13" s="3">
        <f t="shared" si="5"/>
        <v>22305.120000000003</v>
      </c>
      <c r="P13" s="3">
        <v>36444</v>
      </c>
      <c r="Q13" s="3">
        <v>64996.639999999999</v>
      </c>
      <c r="R13" s="3">
        <f t="shared" si="0"/>
        <v>768433.32997366169</v>
      </c>
      <c r="S13" s="3">
        <f t="shared" si="1"/>
        <v>192108</v>
      </c>
      <c r="T13" s="3">
        <f t="shared" si="2"/>
        <v>134476</v>
      </c>
    </row>
    <row r="14" spans="1:20" s="1" customFormat="1" ht="18.95" customHeight="1">
      <c r="A14" s="13" t="s">
        <v>32</v>
      </c>
      <c r="B14" s="8">
        <v>11898</v>
      </c>
      <c r="C14" s="9">
        <v>74898.240000000005</v>
      </c>
      <c r="D14" s="3">
        <f t="shared" si="3"/>
        <v>16621.506000000001</v>
      </c>
      <c r="E14" s="3">
        <v>15347.0144</v>
      </c>
      <c r="F14" s="3">
        <v>30323.611666000801</v>
      </c>
      <c r="G14" s="3">
        <v>94707.553719008298</v>
      </c>
      <c r="H14" s="4">
        <v>53660.178484107601</v>
      </c>
      <c r="I14" s="3">
        <v>15705.8360655738</v>
      </c>
      <c r="J14" s="3">
        <v>13233.644859813099</v>
      </c>
      <c r="K14" s="3">
        <v>197982.41666666701</v>
      </c>
      <c r="L14" s="3">
        <f t="shared" si="4"/>
        <v>23796</v>
      </c>
      <c r="M14" s="5">
        <v>85665.600000000006</v>
      </c>
      <c r="N14" s="5">
        <v>2617.56</v>
      </c>
      <c r="O14" s="3">
        <f t="shared" si="5"/>
        <v>22130.280000000002</v>
      </c>
      <c r="P14" s="3">
        <v>22427</v>
      </c>
      <c r="Q14" s="3">
        <v>64487.16</v>
      </c>
      <c r="R14" s="3">
        <f t="shared" si="0"/>
        <v>733603.60186117073</v>
      </c>
      <c r="S14" s="3">
        <f t="shared" si="1"/>
        <v>183401</v>
      </c>
      <c r="T14" s="3">
        <f t="shared" si="2"/>
        <v>128381</v>
      </c>
    </row>
    <row r="15" spans="1:20" s="1" customFormat="1" ht="18.95" customHeight="1">
      <c r="A15" s="13" t="s">
        <v>33</v>
      </c>
      <c r="B15" s="6"/>
      <c r="C15" s="10">
        <v>50000</v>
      </c>
      <c r="D15" s="7"/>
      <c r="E15" s="3">
        <v>14915.558933333299</v>
      </c>
      <c r="F15" s="3">
        <v>77922.860567319207</v>
      </c>
      <c r="G15" s="3"/>
      <c r="H15" s="3"/>
      <c r="I15" s="3"/>
      <c r="J15" s="3">
        <v>10586.9158878505</v>
      </c>
      <c r="K15" s="3"/>
      <c r="L15" s="3"/>
      <c r="M15" s="5">
        <v>109993.60000000001</v>
      </c>
      <c r="N15" s="5"/>
      <c r="O15" s="3"/>
      <c r="P15" s="3"/>
      <c r="Q15" s="3"/>
      <c r="R15" s="3">
        <f t="shared" si="0"/>
        <v>263418.93538850301</v>
      </c>
      <c r="S15" s="3">
        <f t="shared" si="1"/>
        <v>65855</v>
      </c>
      <c r="T15" s="3">
        <f t="shared" si="2"/>
        <v>46099</v>
      </c>
    </row>
    <row r="16" spans="1:20" s="1" customFormat="1" ht="27" customHeight="1">
      <c r="A16" s="13" t="s">
        <v>35</v>
      </c>
      <c r="B16" s="6"/>
      <c r="C16" s="10">
        <v>25414.511698749298</v>
      </c>
      <c r="D16" s="7"/>
      <c r="E16" s="3">
        <v>15467.2922666667</v>
      </c>
      <c r="F16" s="3">
        <v>15619.41669996</v>
      </c>
      <c r="G16" s="3"/>
      <c r="H16" s="3"/>
      <c r="I16" s="3"/>
      <c r="J16" s="3">
        <v>1009.06542056075</v>
      </c>
      <c r="K16" s="3"/>
      <c r="L16" s="3"/>
      <c r="M16" s="5">
        <v>544468.31999999995</v>
      </c>
      <c r="N16" s="5">
        <v>60496.480000000003</v>
      </c>
      <c r="O16" s="3"/>
      <c r="P16" s="3"/>
      <c r="Q16" s="3"/>
      <c r="R16" s="3">
        <f t="shared" si="0"/>
        <v>662475.08608593664</v>
      </c>
      <c r="S16" s="3">
        <f t="shared" si="1"/>
        <v>165619</v>
      </c>
      <c r="T16" s="3">
        <f t="shared" si="2"/>
        <v>115933</v>
      </c>
    </row>
    <row r="17" spans="1:20" s="1" customFormat="1" ht="27" customHeight="1">
      <c r="A17" s="13" t="s">
        <v>36</v>
      </c>
      <c r="B17" s="6"/>
      <c r="C17" s="10">
        <v>25414.511698749298</v>
      </c>
      <c r="D17" s="7">
        <v>202711.228211565</v>
      </c>
      <c r="E17" s="3"/>
      <c r="F17" s="3">
        <v>143962.17339193</v>
      </c>
      <c r="G17" s="3"/>
      <c r="H17" s="3"/>
      <c r="I17" s="3"/>
      <c r="J17" s="3">
        <v>46969.514018691603</v>
      </c>
      <c r="K17" s="3"/>
      <c r="L17" s="3"/>
      <c r="M17" s="3"/>
      <c r="N17" s="3"/>
      <c r="O17" s="3"/>
      <c r="P17" s="3"/>
      <c r="Q17" s="3"/>
      <c r="R17" s="3">
        <f t="shared" si="0"/>
        <v>419057.42732093588</v>
      </c>
      <c r="S17" s="3">
        <f t="shared" si="1"/>
        <v>104764</v>
      </c>
      <c r="T17" s="3">
        <f t="shared" si="2"/>
        <v>73335</v>
      </c>
    </row>
    <row r="18" spans="1:20" s="1" customFormat="1" ht="23.25" customHeight="1">
      <c r="A18" s="13" t="s">
        <v>37</v>
      </c>
      <c r="B18" s="6"/>
      <c r="C18" s="7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v>130823</v>
      </c>
      <c r="Q18" s="3"/>
      <c r="R18" s="3">
        <f t="shared" si="0"/>
        <v>130823</v>
      </c>
      <c r="S18" s="3">
        <f t="shared" si="1"/>
        <v>32706</v>
      </c>
      <c r="T18" s="3">
        <f t="shared" si="2"/>
        <v>22894</v>
      </c>
    </row>
    <row r="19" spans="1:20" s="1" customFormat="1" ht="18.95" customHeight="1">
      <c r="A19" s="14" t="s">
        <v>34</v>
      </c>
      <c r="B19" s="6">
        <f>SUM(B3:B14)</f>
        <v>274984</v>
      </c>
      <c r="C19" s="3">
        <f>SUM(C3:C18)</f>
        <v>1241653.9433974989</v>
      </c>
      <c r="D19" s="3">
        <f>SUM(D3:D18)</f>
        <v>586863.87621156499</v>
      </c>
      <c r="E19" s="3">
        <f>SUM(E3:E18)</f>
        <v>746489.68266666657</v>
      </c>
      <c r="F19" s="3">
        <f>SUM(F3:F18)</f>
        <v>699527.12744706357</v>
      </c>
      <c r="G19" s="3">
        <f t="shared" ref="G19:Q19" si="6">SUM(G3:G18)</f>
        <v>2188870.6225895318</v>
      </c>
      <c r="H19" s="3">
        <f t="shared" si="6"/>
        <v>1240177.2224938879</v>
      </c>
      <c r="I19" s="3">
        <f t="shared" si="6"/>
        <v>362979.442622951</v>
      </c>
      <c r="J19" s="3">
        <f t="shared" si="6"/>
        <v>312320.63551401859</v>
      </c>
      <c r="K19" s="3">
        <f t="shared" si="6"/>
        <v>4575733.5000000037</v>
      </c>
      <c r="L19" s="3">
        <f t="shared" si="6"/>
        <v>549968</v>
      </c>
      <c r="M19" s="3">
        <f t="shared" si="6"/>
        <v>2634346.7199999997</v>
      </c>
      <c r="N19" s="3">
        <f t="shared" si="6"/>
        <v>120992.95999999999</v>
      </c>
      <c r="O19" s="3">
        <f t="shared" si="6"/>
        <v>511470.24000000011</v>
      </c>
      <c r="P19" s="3">
        <f t="shared" si="6"/>
        <v>720461</v>
      </c>
      <c r="Q19" s="3">
        <f t="shared" si="6"/>
        <v>1490413.2799999998</v>
      </c>
      <c r="R19" s="3">
        <f t="shared" si="0"/>
        <v>17982268.252943188</v>
      </c>
      <c r="S19" s="3">
        <f>SUM(S3:S18)</f>
        <v>4495567</v>
      </c>
      <c r="T19" s="3">
        <f>SUM(T3:T18)</f>
        <v>3146899</v>
      </c>
    </row>
    <row r="20" spans="1:20" s="1" customFormat="1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mergeCells count="2">
    <mergeCell ref="A20:T20"/>
    <mergeCell ref="A1:T1"/>
  </mergeCells>
  <phoneticPr fontId="10" type="noConversion"/>
  <printOptions horizontalCentered="1"/>
  <pageMargins left="0.15748031496062992" right="0.15748031496062992" top="0.78740157480314965" bottom="0.59055118110236227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cp:lastPrinted>2021-03-19T00:54:56Z</cp:lastPrinted>
  <dcterms:created xsi:type="dcterms:W3CDTF">2020-04-22T07:30:00Z</dcterms:created>
  <dcterms:modified xsi:type="dcterms:W3CDTF">2021-03-19T00:55:46Z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DA37CE7B6B554C429FA9FD84D48852A9</vt:lpwstr>
  </property>
</Properties>
</file>