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<sst xmlns="http://schemas.openxmlformats.org/spreadsheetml/2006/main" count="5" uniqueCount="5">
  <si>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2022年度金寨县公开招聘幼儿园专任教师笔试成绩</t>
  </si>
  <si>
    <t>准考证号</t>
  </si>
  <si>
    <t>专业知识成绩</t>
  </si>
  <si>
    <t>教育综合知识成绩</t>
  </si>
  <si>
    <t>笔试总分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</si>
</sst>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9.875" style="0" customWidth="1"/>
    <col min="2" max="2" width="14.50390625" style="0" customWidth="1"/>
    <col min="3" max="3" width="17.125" style="0" customWidth="1"/>
    <col min="4" max="4" width="17.375" style="0" customWidth="1"/>
  </cols>
  <sheetData>
    <row r="1" spans="1:4" ht="26.25" customHeight="1">
      <c r="A1" s="3" t="s">
        <v>0</v>
      </c>
      <c r="B1" s="3"/>
      <c r="C1" s="3"/>
      <c r="D1" s="3"/>
    </row>
    <row r="2" spans="1:4" ht="21.7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14.25">
      <c r="A3" s="2" t="str">
        <f>"0101"</f>
        <v>0101</v>
      </c>
      <c r="B3" s="2">
        <v>78</v>
      </c>
      <c r="C3" s="2">
        <v>55</v>
      </c>
      <c r="D3" s="2">
        <f aca="true" t="shared" si="0" ref="D3:D66">B3*0.5+C3*0.5</f>
        <v>66.5</v>
      </c>
    </row>
    <row r="4" spans="1:4" ht="14.25">
      <c r="A4" s="2" t="str">
        <f>"0102"</f>
        <v>0102</v>
      </c>
      <c r="B4" s="2">
        <v>70</v>
      </c>
      <c r="C4" s="2">
        <v>43</v>
      </c>
      <c r="D4" s="2">
        <f t="shared" si="0"/>
        <v>56.5</v>
      </c>
    </row>
    <row r="5" spans="1:4" ht="14.25">
      <c r="A5" s="2" t="str">
        <f>"0103"</f>
        <v>0103</v>
      </c>
      <c r="B5" s="2">
        <v>66</v>
      </c>
      <c r="C5" s="2">
        <v>50</v>
      </c>
      <c r="D5" s="2">
        <f t="shared" si="0"/>
        <v>58</v>
      </c>
    </row>
    <row r="6" spans="1:4" ht="14.25">
      <c r="A6" s="2" t="str">
        <f>"0104"</f>
        <v>0104</v>
      </c>
      <c r="B6" s="2">
        <v>67</v>
      </c>
      <c r="C6" s="2">
        <v>60</v>
      </c>
      <c r="D6" s="2">
        <f t="shared" si="0"/>
        <v>63.5</v>
      </c>
    </row>
    <row r="7" spans="1:4" ht="14.25">
      <c r="A7" s="2" t="str">
        <f>"0105"</f>
        <v>0105</v>
      </c>
      <c r="B7" s="2">
        <v>72</v>
      </c>
      <c r="C7" s="2">
        <v>58</v>
      </c>
      <c r="D7" s="2">
        <f t="shared" si="0"/>
        <v>65</v>
      </c>
    </row>
    <row r="8" spans="1:4" ht="14.25">
      <c r="A8" s="2" t="str">
        <f>"0106"</f>
        <v>0106</v>
      </c>
      <c r="B8" s="2">
        <v>82</v>
      </c>
      <c r="C8" s="2">
        <v>45</v>
      </c>
      <c r="D8" s="2">
        <f t="shared" si="0"/>
        <v>63.5</v>
      </c>
    </row>
    <row r="9" spans="1:4" ht="14.25">
      <c r="A9" s="2" t="str">
        <f>"0107"</f>
        <v>0107</v>
      </c>
      <c r="B9" s="2">
        <v>77</v>
      </c>
      <c r="C9" s="2">
        <v>52</v>
      </c>
      <c r="D9" s="2">
        <f t="shared" si="0"/>
        <v>64.5</v>
      </c>
    </row>
    <row r="10" spans="1:4" ht="14.25">
      <c r="A10" s="2" t="str">
        <f>"0108"</f>
        <v>0108</v>
      </c>
      <c r="B10" s="2">
        <v>65</v>
      </c>
      <c r="C10" s="2">
        <v>42</v>
      </c>
      <c r="D10" s="2">
        <f t="shared" si="0"/>
        <v>53.5</v>
      </c>
    </row>
    <row r="11" spans="1:4" ht="14.25">
      <c r="A11" s="2" t="str">
        <f>"0109"</f>
        <v>0109</v>
      </c>
      <c r="B11" s="2">
        <v>68</v>
      </c>
      <c r="C11" s="2">
        <v>58</v>
      </c>
      <c r="D11" s="2">
        <f t="shared" si="0"/>
        <v>63</v>
      </c>
    </row>
    <row r="12" spans="1:4" ht="14.25">
      <c r="A12" s="2" t="str">
        <f>"0110"</f>
        <v>0110</v>
      </c>
      <c r="B12" s="2">
        <v>68</v>
      </c>
      <c r="C12" s="2">
        <v>51</v>
      </c>
      <c r="D12" s="2">
        <f t="shared" si="0"/>
        <v>59.5</v>
      </c>
    </row>
    <row r="13" spans="1:4" ht="14.25">
      <c r="A13" s="2" t="str">
        <f>"0111"</f>
        <v>0111</v>
      </c>
      <c r="B13" s="2">
        <v>0</v>
      </c>
      <c r="C13" s="2">
        <v>0</v>
      </c>
      <c r="D13" s="2">
        <f t="shared" si="0"/>
        <v>0</v>
      </c>
    </row>
    <row r="14" spans="1:4" ht="14.25">
      <c r="A14" s="2" t="str">
        <f>"0112"</f>
        <v>0112</v>
      </c>
      <c r="B14" s="2">
        <v>69</v>
      </c>
      <c r="C14" s="2">
        <v>44</v>
      </c>
      <c r="D14" s="2">
        <f t="shared" si="0"/>
        <v>56.5</v>
      </c>
    </row>
    <row r="15" spans="1:4" ht="14.25">
      <c r="A15" s="2" t="str">
        <f>"0113"</f>
        <v>0113</v>
      </c>
      <c r="B15" s="2">
        <v>76</v>
      </c>
      <c r="C15" s="2">
        <v>53</v>
      </c>
      <c r="D15" s="2">
        <f t="shared" si="0"/>
        <v>64.5</v>
      </c>
    </row>
    <row r="16" spans="1:4" ht="14.25">
      <c r="A16" s="2" t="str">
        <f>"0114"</f>
        <v>0114</v>
      </c>
      <c r="B16" s="2">
        <v>67</v>
      </c>
      <c r="C16" s="2">
        <v>46</v>
      </c>
      <c r="D16" s="2">
        <f t="shared" si="0"/>
        <v>56.5</v>
      </c>
    </row>
    <row r="17" spans="1:4" ht="14.25">
      <c r="A17" s="2" t="str">
        <f>"0115"</f>
        <v>0115</v>
      </c>
      <c r="B17" s="2">
        <v>80</v>
      </c>
      <c r="C17" s="2">
        <v>64</v>
      </c>
      <c r="D17" s="2">
        <f t="shared" si="0"/>
        <v>72</v>
      </c>
    </row>
    <row r="18" spans="1:4" ht="14.25">
      <c r="A18" s="2" t="str">
        <f>"0116"</f>
        <v>0116</v>
      </c>
      <c r="B18" s="2">
        <v>63</v>
      </c>
      <c r="C18" s="2">
        <v>48</v>
      </c>
      <c r="D18" s="2">
        <f t="shared" si="0"/>
        <v>55.5</v>
      </c>
    </row>
    <row r="19" spans="1:4" ht="14.25">
      <c r="A19" s="2" t="str">
        <f>"0117"</f>
        <v>0117</v>
      </c>
      <c r="B19" s="2">
        <v>70</v>
      </c>
      <c r="C19" s="2">
        <v>56</v>
      </c>
      <c r="D19" s="2">
        <f t="shared" si="0"/>
        <v>63</v>
      </c>
    </row>
    <row r="20" spans="1:4" ht="14.25">
      <c r="A20" s="2" t="str">
        <f>"0118"</f>
        <v>0118</v>
      </c>
      <c r="B20" s="2">
        <v>0</v>
      </c>
      <c r="C20" s="2">
        <v>0</v>
      </c>
      <c r="D20" s="2">
        <f t="shared" si="0"/>
        <v>0</v>
      </c>
    </row>
    <row r="21" spans="1:4" ht="14.25">
      <c r="A21" s="2" t="str">
        <f>"0119"</f>
        <v>0119</v>
      </c>
      <c r="B21" s="2">
        <v>73</v>
      </c>
      <c r="C21" s="2">
        <v>43</v>
      </c>
      <c r="D21" s="2">
        <f t="shared" si="0"/>
        <v>58</v>
      </c>
    </row>
    <row r="22" spans="1:4" ht="14.25">
      <c r="A22" s="2" t="str">
        <f>"0120"</f>
        <v>0120</v>
      </c>
      <c r="B22" s="2">
        <v>70</v>
      </c>
      <c r="C22" s="2">
        <v>55</v>
      </c>
      <c r="D22" s="2">
        <f t="shared" si="0"/>
        <v>62.5</v>
      </c>
    </row>
    <row r="23" spans="1:4" ht="14.25">
      <c r="A23" s="2" t="str">
        <f>"0121"</f>
        <v>0121</v>
      </c>
      <c r="B23" s="2">
        <v>80</v>
      </c>
      <c r="C23" s="2">
        <v>68</v>
      </c>
      <c r="D23" s="2">
        <f t="shared" si="0"/>
        <v>74</v>
      </c>
    </row>
    <row r="24" spans="1:4" ht="14.25">
      <c r="A24" s="2" t="str">
        <f>"0122"</f>
        <v>0122</v>
      </c>
      <c r="B24" s="2">
        <v>66</v>
      </c>
      <c r="C24" s="2">
        <v>67</v>
      </c>
      <c r="D24" s="2">
        <f t="shared" si="0"/>
        <v>66.5</v>
      </c>
    </row>
    <row r="25" spans="1:4" ht="14.25">
      <c r="A25" s="2" t="str">
        <f>"0123"</f>
        <v>0123</v>
      </c>
      <c r="B25" s="2">
        <v>78</v>
      </c>
      <c r="C25" s="2">
        <v>59</v>
      </c>
      <c r="D25" s="2">
        <f t="shared" si="0"/>
        <v>68.5</v>
      </c>
    </row>
    <row r="26" spans="1:4" ht="14.25">
      <c r="A26" s="2" t="str">
        <f>"0124"</f>
        <v>0124</v>
      </c>
      <c r="B26" s="2">
        <v>70</v>
      </c>
      <c r="C26" s="2">
        <v>34</v>
      </c>
      <c r="D26" s="2">
        <f t="shared" si="0"/>
        <v>52</v>
      </c>
    </row>
    <row r="27" spans="1:4" ht="14.25">
      <c r="A27" s="2" t="str">
        <f>"0125"</f>
        <v>0125</v>
      </c>
      <c r="B27" s="2">
        <v>0</v>
      </c>
      <c r="C27" s="2">
        <v>0</v>
      </c>
      <c r="D27" s="2">
        <f t="shared" si="0"/>
        <v>0</v>
      </c>
    </row>
    <row r="28" spans="1:4" ht="14.25">
      <c r="A28" s="2" t="str">
        <f>"0126"</f>
        <v>0126</v>
      </c>
      <c r="B28" s="2">
        <v>74</v>
      </c>
      <c r="C28" s="2">
        <v>54</v>
      </c>
      <c r="D28" s="2">
        <f t="shared" si="0"/>
        <v>64</v>
      </c>
    </row>
    <row r="29" spans="1:4" ht="14.25">
      <c r="A29" s="2" t="str">
        <f>"0127"</f>
        <v>0127</v>
      </c>
      <c r="B29" s="2">
        <v>74</v>
      </c>
      <c r="C29" s="2">
        <v>57</v>
      </c>
      <c r="D29" s="2">
        <f t="shared" si="0"/>
        <v>65.5</v>
      </c>
    </row>
    <row r="30" spans="1:4" ht="14.25">
      <c r="A30" s="2" t="str">
        <f>"0128"</f>
        <v>0128</v>
      </c>
      <c r="B30" s="2">
        <v>62</v>
      </c>
      <c r="C30" s="2">
        <v>55</v>
      </c>
      <c r="D30" s="2">
        <f t="shared" si="0"/>
        <v>58.5</v>
      </c>
    </row>
    <row r="31" spans="1:4" ht="14.25">
      <c r="A31" s="2" t="str">
        <f>"0129"</f>
        <v>0129</v>
      </c>
      <c r="B31" s="2">
        <v>71</v>
      </c>
      <c r="C31" s="2">
        <v>58</v>
      </c>
      <c r="D31" s="2">
        <f t="shared" si="0"/>
        <v>64.5</v>
      </c>
    </row>
    <row r="32" spans="1:4" ht="14.25">
      <c r="A32" s="2" t="str">
        <f>"0130"</f>
        <v>0130</v>
      </c>
      <c r="B32" s="2">
        <v>64</v>
      </c>
      <c r="C32" s="2">
        <v>47</v>
      </c>
      <c r="D32" s="2">
        <f t="shared" si="0"/>
        <v>55.5</v>
      </c>
    </row>
    <row r="33" spans="1:4" ht="14.25">
      <c r="A33" s="2" t="str">
        <f>"0131"</f>
        <v>0131</v>
      </c>
      <c r="B33" s="2">
        <v>0</v>
      </c>
      <c r="C33" s="2">
        <v>0</v>
      </c>
      <c r="D33" s="2">
        <f t="shared" si="0"/>
        <v>0</v>
      </c>
    </row>
    <row r="34" spans="1:4" ht="14.25">
      <c r="A34" s="2" t="str">
        <f>"0201"</f>
        <v>0201</v>
      </c>
      <c r="B34" s="2">
        <v>73</v>
      </c>
      <c r="C34" s="2">
        <v>55</v>
      </c>
      <c r="D34" s="2">
        <f t="shared" si="0"/>
        <v>64</v>
      </c>
    </row>
    <row r="35" spans="1:4" ht="14.25">
      <c r="A35" s="2" t="str">
        <f>"0202"</f>
        <v>0202</v>
      </c>
      <c r="B35" s="2">
        <v>66</v>
      </c>
      <c r="C35" s="2">
        <v>64</v>
      </c>
      <c r="D35" s="2">
        <f t="shared" si="0"/>
        <v>65</v>
      </c>
    </row>
    <row r="36" spans="1:4" ht="14.25">
      <c r="A36" s="2" t="str">
        <f>"0203"</f>
        <v>0203</v>
      </c>
      <c r="B36" s="2">
        <v>64</v>
      </c>
      <c r="C36" s="2">
        <v>47</v>
      </c>
      <c r="D36" s="2">
        <f t="shared" si="0"/>
        <v>55.5</v>
      </c>
    </row>
    <row r="37" spans="1:4" ht="14.25">
      <c r="A37" s="2" t="str">
        <f>"0204"</f>
        <v>0204</v>
      </c>
      <c r="B37" s="2">
        <v>67</v>
      </c>
      <c r="C37" s="2">
        <v>51</v>
      </c>
      <c r="D37" s="2">
        <f t="shared" si="0"/>
        <v>59</v>
      </c>
    </row>
    <row r="38" spans="1:4" ht="14.25">
      <c r="A38" s="2" t="str">
        <f>"0205"</f>
        <v>0205</v>
      </c>
      <c r="B38" s="2">
        <v>68</v>
      </c>
      <c r="C38" s="2">
        <v>46</v>
      </c>
      <c r="D38" s="2">
        <f t="shared" si="0"/>
        <v>57</v>
      </c>
    </row>
    <row r="39" spans="1:4" ht="14.25">
      <c r="A39" s="2" t="str">
        <f>"0206"</f>
        <v>0206</v>
      </c>
      <c r="B39" s="2">
        <v>76</v>
      </c>
      <c r="C39" s="2">
        <v>65</v>
      </c>
      <c r="D39" s="2">
        <f t="shared" si="0"/>
        <v>70.5</v>
      </c>
    </row>
    <row r="40" spans="1:4" ht="14.25">
      <c r="A40" s="2" t="str">
        <f>"0207"</f>
        <v>0207</v>
      </c>
      <c r="B40" s="2">
        <v>69</v>
      </c>
      <c r="C40" s="2">
        <v>52</v>
      </c>
      <c r="D40" s="2">
        <f t="shared" si="0"/>
        <v>60.5</v>
      </c>
    </row>
    <row r="41" spans="1:4" ht="14.25">
      <c r="A41" s="2" t="str">
        <f>"0208"</f>
        <v>0208</v>
      </c>
      <c r="B41" s="2">
        <v>70</v>
      </c>
      <c r="C41" s="2">
        <v>42</v>
      </c>
      <c r="D41" s="2">
        <f t="shared" si="0"/>
        <v>56</v>
      </c>
    </row>
    <row r="42" spans="1:4" ht="14.25">
      <c r="A42" s="2" t="str">
        <f>"0209"</f>
        <v>0209</v>
      </c>
      <c r="B42" s="2">
        <v>71</v>
      </c>
      <c r="C42" s="2">
        <v>35</v>
      </c>
      <c r="D42" s="2">
        <f t="shared" si="0"/>
        <v>53</v>
      </c>
    </row>
    <row r="43" spans="1:4" ht="14.25">
      <c r="A43" s="2" t="str">
        <f>"0210"</f>
        <v>0210</v>
      </c>
      <c r="B43" s="2">
        <v>0</v>
      </c>
      <c r="C43" s="2">
        <v>0</v>
      </c>
      <c r="D43" s="2">
        <f t="shared" si="0"/>
        <v>0</v>
      </c>
    </row>
    <row r="44" spans="1:4" ht="14.25">
      <c r="A44" s="2" t="str">
        <f>"0211"</f>
        <v>0211</v>
      </c>
      <c r="B44" s="2">
        <v>78</v>
      </c>
      <c r="C44" s="2">
        <v>57</v>
      </c>
      <c r="D44" s="2">
        <f t="shared" si="0"/>
        <v>67.5</v>
      </c>
    </row>
    <row r="45" spans="1:4" ht="14.25">
      <c r="A45" s="2" t="str">
        <f>"0212"</f>
        <v>0212</v>
      </c>
      <c r="B45" s="2">
        <v>73</v>
      </c>
      <c r="C45" s="2">
        <v>54</v>
      </c>
      <c r="D45" s="2">
        <f t="shared" si="0"/>
        <v>63.5</v>
      </c>
    </row>
    <row r="46" spans="1:4" ht="14.25">
      <c r="A46" s="2" t="str">
        <f>"0213"</f>
        <v>0213</v>
      </c>
      <c r="B46" s="2">
        <v>65</v>
      </c>
      <c r="C46" s="2">
        <v>54</v>
      </c>
      <c r="D46" s="2">
        <f t="shared" si="0"/>
        <v>59.5</v>
      </c>
    </row>
    <row r="47" spans="1:4" ht="14.25">
      <c r="A47" s="2" t="str">
        <f>"0214"</f>
        <v>0214</v>
      </c>
      <c r="B47" s="2">
        <v>72</v>
      </c>
      <c r="C47" s="2">
        <v>67</v>
      </c>
      <c r="D47" s="2">
        <f t="shared" si="0"/>
        <v>69.5</v>
      </c>
    </row>
    <row r="48" spans="1:4" ht="14.25">
      <c r="A48" s="2" t="str">
        <f>"0215"</f>
        <v>0215</v>
      </c>
      <c r="B48" s="2">
        <v>69</v>
      </c>
      <c r="C48" s="2">
        <v>45</v>
      </c>
      <c r="D48" s="2">
        <f t="shared" si="0"/>
        <v>57</v>
      </c>
    </row>
    <row r="49" spans="1:4" ht="14.25">
      <c r="A49" s="2" t="str">
        <f>"0216"</f>
        <v>0216</v>
      </c>
      <c r="B49" s="2">
        <v>65</v>
      </c>
      <c r="C49" s="2">
        <v>64</v>
      </c>
      <c r="D49" s="2">
        <f t="shared" si="0"/>
        <v>64.5</v>
      </c>
    </row>
    <row r="50" spans="1:4" ht="14.25">
      <c r="A50" s="2" t="str">
        <f>"0217"</f>
        <v>0217</v>
      </c>
      <c r="B50" s="2">
        <v>72</v>
      </c>
      <c r="C50" s="2">
        <v>48</v>
      </c>
      <c r="D50" s="2">
        <f t="shared" si="0"/>
        <v>60</v>
      </c>
    </row>
    <row r="51" spans="1:4" ht="14.25">
      <c r="A51" s="2" t="str">
        <f>"0218"</f>
        <v>0218</v>
      </c>
      <c r="B51" s="2">
        <v>69</v>
      </c>
      <c r="C51" s="2">
        <v>52</v>
      </c>
      <c r="D51" s="2">
        <f t="shared" si="0"/>
        <v>60.5</v>
      </c>
    </row>
    <row r="52" spans="1:4" ht="14.25">
      <c r="A52" s="2" t="str">
        <f>"0219"</f>
        <v>0219</v>
      </c>
      <c r="B52" s="2">
        <v>62</v>
      </c>
      <c r="C52" s="2">
        <v>42</v>
      </c>
      <c r="D52" s="2">
        <f t="shared" si="0"/>
        <v>52</v>
      </c>
    </row>
    <row r="53" spans="1:4" ht="14.25">
      <c r="A53" s="2" t="str">
        <f>"0220"</f>
        <v>0220</v>
      </c>
      <c r="B53" s="2">
        <v>68</v>
      </c>
      <c r="C53" s="2">
        <v>46</v>
      </c>
      <c r="D53" s="2">
        <f t="shared" si="0"/>
        <v>57</v>
      </c>
    </row>
    <row r="54" spans="1:4" ht="14.25">
      <c r="A54" s="2" t="str">
        <f>"0221"</f>
        <v>0221</v>
      </c>
      <c r="B54" s="2">
        <v>71</v>
      </c>
      <c r="C54" s="2">
        <v>46</v>
      </c>
      <c r="D54" s="2">
        <f t="shared" si="0"/>
        <v>58.5</v>
      </c>
    </row>
    <row r="55" spans="1:4" ht="14.25">
      <c r="A55" s="2" t="str">
        <f>"0222"</f>
        <v>0222</v>
      </c>
      <c r="B55" s="2">
        <v>59</v>
      </c>
      <c r="C55" s="2">
        <v>53</v>
      </c>
      <c r="D55" s="2">
        <f t="shared" si="0"/>
        <v>56</v>
      </c>
    </row>
    <row r="56" spans="1:4" ht="14.25">
      <c r="A56" s="2" t="str">
        <f>"0223"</f>
        <v>0223</v>
      </c>
      <c r="B56" s="2">
        <v>0</v>
      </c>
      <c r="C56" s="2">
        <v>0</v>
      </c>
      <c r="D56" s="2">
        <f t="shared" si="0"/>
        <v>0</v>
      </c>
    </row>
    <row r="57" spans="1:4" ht="14.25">
      <c r="A57" s="2" t="str">
        <f>"0224"</f>
        <v>0224</v>
      </c>
      <c r="B57" s="2">
        <v>77</v>
      </c>
      <c r="C57" s="2">
        <v>69</v>
      </c>
      <c r="D57" s="2">
        <f t="shared" si="0"/>
        <v>73</v>
      </c>
    </row>
    <row r="58" spans="1:4" ht="14.25">
      <c r="A58" s="2" t="str">
        <f>"0225"</f>
        <v>0225</v>
      </c>
      <c r="B58" s="2">
        <v>69</v>
      </c>
      <c r="C58" s="2">
        <v>39</v>
      </c>
      <c r="D58" s="2">
        <f t="shared" si="0"/>
        <v>54</v>
      </c>
    </row>
    <row r="59" spans="1:4" ht="14.25">
      <c r="A59" s="2" t="str">
        <f>"0226"</f>
        <v>0226</v>
      </c>
      <c r="B59" s="2">
        <v>68</v>
      </c>
      <c r="C59" s="2">
        <v>57</v>
      </c>
      <c r="D59" s="2">
        <f t="shared" si="0"/>
        <v>62.5</v>
      </c>
    </row>
    <row r="60" spans="1:4" ht="14.25">
      <c r="A60" s="2" t="str">
        <f>"0227"</f>
        <v>0227</v>
      </c>
      <c r="B60" s="2">
        <v>67</v>
      </c>
      <c r="C60" s="2">
        <v>45</v>
      </c>
      <c r="D60" s="2">
        <f t="shared" si="0"/>
        <v>56</v>
      </c>
    </row>
    <row r="61" spans="1:4" ht="14.25">
      <c r="A61" s="2" t="str">
        <f>"0228"</f>
        <v>0228</v>
      </c>
      <c r="B61" s="2">
        <v>64</v>
      </c>
      <c r="C61" s="2">
        <v>46</v>
      </c>
      <c r="D61" s="2">
        <f t="shared" si="0"/>
        <v>55</v>
      </c>
    </row>
    <row r="62" spans="1:4" ht="14.25">
      <c r="A62" s="2" t="str">
        <f>"0229"</f>
        <v>0229</v>
      </c>
      <c r="B62" s="2">
        <v>67</v>
      </c>
      <c r="C62" s="2">
        <v>52</v>
      </c>
      <c r="D62" s="2">
        <f t="shared" si="0"/>
        <v>59.5</v>
      </c>
    </row>
    <row r="63" spans="1:4" ht="14.25">
      <c r="A63" s="2" t="str">
        <f>"0230"</f>
        <v>0230</v>
      </c>
      <c r="B63" s="2">
        <v>67</v>
      </c>
      <c r="C63" s="2">
        <v>53</v>
      </c>
      <c r="D63" s="2">
        <f t="shared" si="0"/>
        <v>60</v>
      </c>
    </row>
    <row r="64" spans="1:4" ht="14.25">
      <c r="A64" s="2" t="str">
        <f>"0231"</f>
        <v>0231</v>
      </c>
      <c r="B64" s="2">
        <v>0</v>
      </c>
      <c r="C64" s="2">
        <v>0</v>
      </c>
      <c r="D64" s="2">
        <f t="shared" si="0"/>
        <v>0</v>
      </c>
    </row>
    <row r="65" spans="1:4" ht="14.25">
      <c r="A65" s="2" t="str">
        <f>"0301"</f>
        <v>0301</v>
      </c>
      <c r="B65" s="2">
        <v>70</v>
      </c>
      <c r="C65" s="2">
        <v>53</v>
      </c>
      <c r="D65" s="2">
        <f t="shared" si="0"/>
        <v>61.5</v>
      </c>
    </row>
    <row r="66" spans="1:4" ht="14.25">
      <c r="A66" s="2" t="str">
        <f>"0302"</f>
        <v>0302</v>
      </c>
      <c r="B66" s="2">
        <v>74</v>
      </c>
      <c r="C66" s="2">
        <v>63</v>
      </c>
      <c r="D66" s="2">
        <f t="shared" si="0"/>
        <v>68.5</v>
      </c>
    </row>
    <row r="67" spans="1:4" ht="14.25">
      <c r="A67" s="2" t="str">
        <f>"0303"</f>
        <v>0303</v>
      </c>
      <c r="B67" s="2">
        <v>72</v>
      </c>
      <c r="C67" s="2">
        <v>41</v>
      </c>
      <c r="D67" s="2">
        <f aca="true" t="shared" si="1" ref="D67:D130">B67*0.5+C67*0.5</f>
        <v>56.5</v>
      </c>
    </row>
    <row r="68" spans="1:4" ht="14.25">
      <c r="A68" s="2" t="str">
        <f>"0304"</f>
        <v>0304</v>
      </c>
      <c r="B68" s="2">
        <v>77</v>
      </c>
      <c r="C68" s="2">
        <v>70</v>
      </c>
      <c r="D68" s="2">
        <f t="shared" si="1"/>
        <v>73.5</v>
      </c>
    </row>
    <row r="69" spans="1:4" ht="14.25">
      <c r="A69" s="2" t="str">
        <f>"0305"</f>
        <v>0305</v>
      </c>
      <c r="B69" s="2">
        <v>69</v>
      </c>
      <c r="C69" s="2">
        <v>46</v>
      </c>
      <c r="D69" s="2">
        <f t="shared" si="1"/>
        <v>57.5</v>
      </c>
    </row>
    <row r="70" spans="1:4" ht="14.25">
      <c r="A70" s="2" t="str">
        <f>"0306"</f>
        <v>0306</v>
      </c>
      <c r="B70" s="2">
        <v>71</v>
      </c>
      <c r="C70" s="2">
        <v>54</v>
      </c>
      <c r="D70" s="2">
        <f t="shared" si="1"/>
        <v>62.5</v>
      </c>
    </row>
    <row r="71" spans="1:4" ht="14.25">
      <c r="A71" s="2" t="str">
        <f>"0307"</f>
        <v>0307</v>
      </c>
      <c r="B71" s="2">
        <v>66</v>
      </c>
      <c r="C71" s="2">
        <v>46</v>
      </c>
      <c r="D71" s="2">
        <f t="shared" si="1"/>
        <v>56</v>
      </c>
    </row>
    <row r="72" spans="1:4" ht="14.25">
      <c r="A72" s="2" t="str">
        <f>"0308"</f>
        <v>0308</v>
      </c>
      <c r="B72" s="2">
        <v>0</v>
      </c>
      <c r="C72" s="2">
        <v>0</v>
      </c>
      <c r="D72" s="2">
        <f t="shared" si="1"/>
        <v>0</v>
      </c>
    </row>
    <row r="73" spans="1:4" ht="14.25">
      <c r="A73" s="2" t="str">
        <f>"0309"</f>
        <v>0309</v>
      </c>
      <c r="B73" s="2">
        <v>0</v>
      </c>
      <c r="C73" s="2">
        <v>0</v>
      </c>
      <c r="D73" s="2">
        <f t="shared" si="1"/>
        <v>0</v>
      </c>
    </row>
    <row r="74" spans="1:4" ht="14.25">
      <c r="A74" s="2" t="str">
        <f>"0310"</f>
        <v>0310</v>
      </c>
      <c r="B74" s="2">
        <v>0</v>
      </c>
      <c r="C74" s="2">
        <v>0</v>
      </c>
      <c r="D74" s="2">
        <f t="shared" si="1"/>
        <v>0</v>
      </c>
    </row>
    <row r="75" spans="1:4" ht="14.25">
      <c r="A75" s="2" t="str">
        <f>"0311"</f>
        <v>0311</v>
      </c>
      <c r="B75" s="2">
        <v>68</v>
      </c>
      <c r="C75" s="2">
        <v>45</v>
      </c>
      <c r="D75" s="2">
        <f t="shared" si="1"/>
        <v>56.5</v>
      </c>
    </row>
    <row r="76" spans="1:4" ht="14.25">
      <c r="A76" s="2" t="str">
        <f>"0312"</f>
        <v>0312</v>
      </c>
      <c r="B76" s="2">
        <v>75</v>
      </c>
      <c r="C76" s="2">
        <v>49</v>
      </c>
      <c r="D76" s="2">
        <f t="shared" si="1"/>
        <v>62</v>
      </c>
    </row>
    <row r="77" spans="1:4" ht="14.25">
      <c r="A77" s="2" t="str">
        <f>"0313"</f>
        <v>0313</v>
      </c>
      <c r="B77" s="2">
        <v>63</v>
      </c>
      <c r="C77" s="2">
        <v>47</v>
      </c>
      <c r="D77" s="2">
        <f t="shared" si="1"/>
        <v>55</v>
      </c>
    </row>
    <row r="78" spans="1:4" ht="14.25">
      <c r="A78" s="2" t="str">
        <f>"0314"</f>
        <v>0314</v>
      </c>
      <c r="B78" s="2">
        <v>73</v>
      </c>
      <c r="C78" s="2">
        <v>59</v>
      </c>
      <c r="D78" s="2">
        <f t="shared" si="1"/>
        <v>66</v>
      </c>
    </row>
    <row r="79" spans="1:4" ht="14.25">
      <c r="A79" s="2" t="str">
        <f>"0315"</f>
        <v>0315</v>
      </c>
      <c r="B79" s="2">
        <v>70</v>
      </c>
      <c r="C79" s="2">
        <v>46</v>
      </c>
      <c r="D79" s="2">
        <f t="shared" si="1"/>
        <v>58</v>
      </c>
    </row>
    <row r="80" spans="1:4" ht="14.25">
      <c r="A80" s="2" t="str">
        <f>"0316"</f>
        <v>0316</v>
      </c>
      <c r="B80" s="2">
        <v>65</v>
      </c>
      <c r="C80" s="2">
        <v>47</v>
      </c>
      <c r="D80" s="2">
        <f t="shared" si="1"/>
        <v>56</v>
      </c>
    </row>
    <row r="81" spans="1:4" ht="14.25">
      <c r="A81" s="2" t="str">
        <f>"0317"</f>
        <v>0317</v>
      </c>
      <c r="B81" s="2">
        <v>64</v>
      </c>
      <c r="C81" s="2">
        <v>45</v>
      </c>
      <c r="D81" s="2">
        <f t="shared" si="1"/>
        <v>54.5</v>
      </c>
    </row>
    <row r="82" spans="1:4" ht="14.25">
      <c r="A82" s="2" t="str">
        <f>"0318"</f>
        <v>0318</v>
      </c>
      <c r="B82" s="2">
        <v>0</v>
      </c>
      <c r="C82" s="2">
        <v>0</v>
      </c>
      <c r="D82" s="2">
        <f t="shared" si="1"/>
        <v>0</v>
      </c>
    </row>
    <row r="83" spans="1:4" ht="14.25">
      <c r="A83" s="2" t="str">
        <f>"0319"</f>
        <v>0319</v>
      </c>
      <c r="B83" s="2">
        <v>0</v>
      </c>
      <c r="C83" s="2">
        <v>0</v>
      </c>
      <c r="D83" s="2">
        <f t="shared" si="1"/>
        <v>0</v>
      </c>
    </row>
    <row r="84" spans="1:4" ht="14.25">
      <c r="A84" s="2" t="str">
        <f>"0320"</f>
        <v>0320</v>
      </c>
      <c r="B84" s="2">
        <v>70</v>
      </c>
      <c r="C84" s="2">
        <v>36</v>
      </c>
      <c r="D84" s="2">
        <f t="shared" si="1"/>
        <v>53</v>
      </c>
    </row>
    <row r="85" spans="1:4" ht="14.25">
      <c r="A85" s="2" t="str">
        <f>"0321"</f>
        <v>0321</v>
      </c>
      <c r="B85" s="2">
        <v>50</v>
      </c>
      <c r="C85" s="2">
        <v>28</v>
      </c>
      <c r="D85" s="2">
        <f t="shared" si="1"/>
        <v>39</v>
      </c>
    </row>
    <row r="86" spans="1:4" ht="14.25">
      <c r="A86" s="2" t="str">
        <f>"0322"</f>
        <v>0322</v>
      </c>
      <c r="B86" s="2">
        <v>0</v>
      </c>
      <c r="C86" s="2">
        <v>0</v>
      </c>
      <c r="D86" s="2">
        <f t="shared" si="1"/>
        <v>0</v>
      </c>
    </row>
    <row r="87" spans="1:4" ht="14.25">
      <c r="A87" s="2" t="str">
        <f>"0323"</f>
        <v>0323</v>
      </c>
      <c r="B87" s="2">
        <v>70</v>
      </c>
      <c r="C87" s="2">
        <v>43</v>
      </c>
      <c r="D87" s="2">
        <f t="shared" si="1"/>
        <v>56.5</v>
      </c>
    </row>
    <row r="88" spans="1:4" ht="14.25">
      <c r="A88" s="2" t="str">
        <f>"0324"</f>
        <v>0324</v>
      </c>
      <c r="B88" s="2">
        <v>0</v>
      </c>
      <c r="C88" s="2">
        <v>0</v>
      </c>
      <c r="D88" s="2">
        <f t="shared" si="1"/>
        <v>0</v>
      </c>
    </row>
    <row r="89" spans="1:4" ht="14.25">
      <c r="A89" s="2" t="str">
        <f>"0325"</f>
        <v>0325</v>
      </c>
      <c r="B89" s="2">
        <v>60</v>
      </c>
      <c r="C89" s="2">
        <v>29</v>
      </c>
      <c r="D89" s="2">
        <f t="shared" si="1"/>
        <v>44.5</v>
      </c>
    </row>
    <row r="90" spans="1:4" ht="14.25">
      <c r="A90" s="2" t="str">
        <f>"0326"</f>
        <v>0326</v>
      </c>
      <c r="B90" s="2">
        <v>0</v>
      </c>
      <c r="C90" s="2">
        <v>0</v>
      </c>
      <c r="D90" s="2">
        <f t="shared" si="1"/>
        <v>0</v>
      </c>
    </row>
    <row r="91" spans="1:4" ht="14.25">
      <c r="A91" s="2" t="str">
        <f>"0327"</f>
        <v>0327</v>
      </c>
      <c r="B91" s="2">
        <v>59</v>
      </c>
      <c r="C91" s="2">
        <v>37</v>
      </c>
      <c r="D91" s="2">
        <f t="shared" si="1"/>
        <v>48</v>
      </c>
    </row>
    <row r="92" spans="1:4" ht="14.25">
      <c r="A92" s="2" t="str">
        <f>"0328"</f>
        <v>0328</v>
      </c>
      <c r="B92" s="2">
        <v>57</v>
      </c>
      <c r="C92" s="2">
        <v>47</v>
      </c>
      <c r="D92" s="2">
        <f t="shared" si="1"/>
        <v>52</v>
      </c>
    </row>
    <row r="93" spans="1:4" ht="14.25">
      <c r="A93" s="2" t="str">
        <f>"0329"</f>
        <v>0329</v>
      </c>
      <c r="B93" s="2">
        <v>69</v>
      </c>
      <c r="C93" s="2">
        <v>58</v>
      </c>
      <c r="D93" s="2">
        <f t="shared" si="1"/>
        <v>63.5</v>
      </c>
    </row>
    <row r="94" spans="1:4" ht="14.25">
      <c r="A94" s="2" t="str">
        <f>"0330"</f>
        <v>0330</v>
      </c>
      <c r="B94" s="2">
        <v>76</v>
      </c>
      <c r="C94" s="2">
        <v>48</v>
      </c>
      <c r="D94" s="2">
        <f t="shared" si="1"/>
        <v>62</v>
      </c>
    </row>
    <row r="95" spans="1:4" ht="14.25">
      <c r="A95" s="2" t="str">
        <f>"0331"</f>
        <v>0331</v>
      </c>
      <c r="B95" s="2">
        <v>62</v>
      </c>
      <c r="C95" s="2">
        <v>42</v>
      </c>
      <c r="D95" s="2">
        <f t="shared" si="1"/>
        <v>52</v>
      </c>
    </row>
    <row r="96" spans="1:4" ht="14.25">
      <c r="A96" s="2" t="str">
        <f>"0401"</f>
        <v>0401</v>
      </c>
      <c r="B96" s="2">
        <v>0</v>
      </c>
      <c r="C96" s="2">
        <v>0</v>
      </c>
      <c r="D96" s="2">
        <f t="shared" si="1"/>
        <v>0</v>
      </c>
    </row>
    <row r="97" spans="1:4" ht="14.25">
      <c r="A97" s="2" t="str">
        <f>"0402"</f>
        <v>0402</v>
      </c>
      <c r="B97" s="2">
        <v>73</v>
      </c>
      <c r="C97" s="2">
        <v>68</v>
      </c>
      <c r="D97" s="2">
        <f t="shared" si="1"/>
        <v>70.5</v>
      </c>
    </row>
    <row r="98" spans="1:4" ht="14.25">
      <c r="A98" s="2" t="str">
        <f>"0403"</f>
        <v>0403</v>
      </c>
      <c r="B98" s="2">
        <v>56</v>
      </c>
      <c r="C98" s="2">
        <v>52</v>
      </c>
      <c r="D98" s="2">
        <f t="shared" si="1"/>
        <v>54</v>
      </c>
    </row>
    <row r="99" spans="1:4" ht="14.25">
      <c r="A99" s="2" t="str">
        <f>"0404"</f>
        <v>0404</v>
      </c>
      <c r="B99" s="2">
        <v>78</v>
      </c>
      <c r="C99" s="2">
        <v>67</v>
      </c>
      <c r="D99" s="2">
        <f t="shared" si="1"/>
        <v>72.5</v>
      </c>
    </row>
    <row r="100" spans="1:4" ht="14.25">
      <c r="A100" s="2" t="str">
        <f>"0405"</f>
        <v>0405</v>
      </c>
      <c r="B100" s="2">
        <v>68</v>
      </c>
      <c r="C100" s="2">
        <v>52</v>
      </c>
      <c r="D100" s="2">
        <f t="shared" si="1"/>
        <v>60</v>
      </c>
    </row>
    <row r="101" spans="1:4" ht="14.25">
      <c r="A101" s="2" t="str">
        <f>"0406"</f>
        <v>0406</v>
      </c>
      <c r="B101" s="2">
        <v>74</v>
      </c>
      <c r="C101" s="2">
        <v>61</v>
      </c>
      <c r="D101" s="2">
        <f t="shared" si="1"/>
        <v>67.5</v>
      </c>
    </row>
    <row r="102" spans="1:4" ht="14.25">
      <c r="A102" s="2" t="str">
        <f>"0407"</f>
        <v>0407</v>
      </c>
      <c r="B102" s="2">
        <v>0</v>
      </c>
      <c r="C102" s="2">
        <v>0</v>
      </c>
      <c r="D102" s="2">
        <f t="shared" si="1"/>
        <v>0</v>
      </c>
    </row>
    <row r="103" spans="1:4" ht="14.25">
      <c r="A103" s="2" t="str">
        <f>"0408"</f>
        <v>0408</v>
      </c>
      <c r="B103" s="2">
        <v>73</v>
      </c>
      <c r="C103" s="2">
        <v>55</v>
      </c>
      <c r="D103" s="2">
        <f t="shared" si="1"/>
        <v>64</v>
      </c>
    </row>
    <row r="104" spans="1:4" ht="14.25">
      <c r="A104" s="2" t="str">
        <f>"0409"</f>
        <v>0409</v>
      </c>
      <c r="B104" s="2">
        <v>76</v>
      </c>
      <c r="C104" s="2">
        <v>47</v>
      </c>
      <c r="D104" s="2">
        <f t="shared" si="1"/>
        <v>61.5</v>
      </c>
    </row>
    <row r="105" spans="1:4" ht="14.25">
      <c r="A105" s="2" t="str">
        <f>"0410"</f>
        <v>0410</v>
      </c>
      <c r="B105" s="2">
        <v>84</v>
      </c>
      <c r="C105" s="2">
        <v>59</v>
      </c>
      <c r="D105" s="2">
        <f t="shared" si="1"/>
        <v>71.5</v>
      </c>
    </row>
    <row r="106" spans="1:4" ht="14.25">
      <c r="A106" s="2" t="str">
        <f>"0411"</f>
        <v>0411</v>
      </c>
      <c r="B106" s="2">
        <v>72</v>
      </c>
      <c r="C106" s="2">
        <v>52</v>
      </c>
      <c r="D106" s="2">
        <f t="shared" si="1"/>
        <v>62</v>
      </c>
    </row>
    <row r="107" spans="1:4" ht="14.25">
      <c r="A107" s="2" t="str">
        <f>"0412"</f>
        <v>0412</v>
      </c>
      <c r="B107" s="2">
        <v>66</v>
      </c>
      <c r="C107" s="2">
        <v>52</v>
      </c>
      <c r="D107" s="2">
        <f t="shared" si="1"/>
        <v>59</v>
      </c>
    </row>
    <row r="108" spans="1:4" ht="14.25">
      <c r="A108" s="2" t="str">
        <f>"0413"</f>
        <v>0413</v>
      </c>
      <c r="B108" s="2">
        <v>74</v>
      </c>
      <c r="C108" s="2">
        <v>65</v>
      </c>
      <c r="D108" s="2">
        <f t="shared" si="1"/>
        <v>69.5</v>
      </c>
    </row>
    <row r="109" spans="1:4" ht="14.25">
      <c r="A109" s="2" t="str">
        <f>"0414"</f>
        <v>0414</v>
      </c>
      <c r="B109" s="2">
        <v>0</v>
      </c>
      <c r="C109" s="2">
        <v>0</v>
      </c>
      <c r="D109" s="2">
        <f t="shared" si="1"/>
        <v>0</v>
      </c>
    </row>
    <row r="110" spans="1:4" ht="14.25">
      <c r="A110" s="2" t="str">
        <f>"0415"</f>
        <v>0415</v>
      </c>
      <c r="B110" s="2">
        <v>74</v>
      </c>
      <c r="C110" s="2">
        <v>79</v>
      </c>
      <c r="D110" s="2">
        <f t="shared" si="1"/>
        <v>76.5</v>
      </c>
    </row>
    <row r="111" spans="1:4" ht="14.25">
      <c r="A111" s="2" t="str">
        <f>"0416"</f>
        <v>0416</v>
      </c>
      <c r="B111" s="2">
        <v>65</v>
      </c>
      <c r="C111" s="2">
        <v>52</v>
      </c>
      <c r="D111" s="2">
        <f t="shared" si="1"/>
        <v>58.5</v>
      </c>
    </row>
    <row r="112" spans="1:4" ht="14.25">
      <c r="A112" s="2" t="str">
        <f>"0417"</f>
        <v>0417</v>
      </c>
      <c r="B112" s="2">
        <v>80</v>
      </c>
      <c r="C112" s="2">
        <v>61</v>
      </c>
      <c r="D112" s="2">
        <f t="shared" si="1"/>
        <v>70.5</v>
      </c>
    </row>
    <row r="113" spans="1:4" ht="14.25">
      <c r="A113" s="2" t="str">
        <f>"0418"</f>
        <v>0418</v>
      </c>
      <c r="B113" s="2">
        <v>73</v>
      </c>
      <c r="C113" s="2">
        <v>59</v>
      </c>
      <c r="D113" s="2">
        <f t="shared" si="1"/>
        <v>66</v>
      </c>
    </row>
    <row r="114" spans="1:4" ht="14.25">
      <c r="A114" s="2" t="str">
        <f>"0419"</f>
        <v>0419</v>
      </c>
      <c r="B114" s="2">
        <v>68</v>
      </c>
      <c r="C114" s="2">
        <v>49</v>
      </c>
      <c r="D114" s="2">
        <f t="shared" si="1"/>
        <v>58.5</v>
      </c>
    </row>
    <row r="115" spans="1:4" ht="14.25">
      <c r="A115" s="2" t="str">
        <f>"0420"</f>
        <v>0420</v>
      </c>
      <c r="B115" s="2">
        <v>73</v>
      </c>
      <c r="C115" s="2">
        <v>65</v>
      </c>
      <c r="D115" s="2">
        <f t="shared" si="1"/>
        <v>69</v>
      </c>
    </row>
    <row r="116" spans="1:4" ht="14.25">
      <c r="A116" s="2" t="str">
        <f>"0421"</f>
        <v>0421</v>
      </c>
      <c r="B116" s="2">
        <v>0</v>
      </c>
      <c r="C116" s="2">
        <v>0</v>
      </c>
      <c r="D116" s="2">
        <f t="shared" si="1"/>
        <v>0</v>
      </c>
    </row>
    <row r="117" spans="1:4" ht="14.25">
      <c r="A117" s="2" t="str">
        <f>"0422"</f>
        <v>0422</v>
      </c>
      <c r="B117" s="2">
        <v>70</v>
      </c>
      <c r="C117" s="2">
        <v>54</v>
      </c>
      <c r="D117" s="2">
        <f t="shared" si="1"/>
        <v>62</v>
      </c>
    </row>
    <row r="118" spans="1:4" ht="14.25">
      <c r="A118" s="2" t="str">
        <f>"0423"</f>
        <v>0423</v>
      </c>
      <c r="B118" s="2">
        <v>0</v>
      </c>
      <c r="C118" s="2">
        <v>0</v>
      </c>
      <c r="D118" s="2">
        <f t="shared" si="1"/>
        <v>0</v>
      </c>
    </row>
    <row r="119" spans="1:4" ht="14.25">
      <c r="A119" s="2" t="str">
        <f>"0424"</f>
        <v>0424</v>
      </c>
      <c r="B119" s="2">
        <v>65</v>
      </c>
      <c r="C119" s="2">
        <v>56</v>
      </c>
      <c r="D119" s="2">
        <f t="shared" si="1"/>
        <v>60.5</v>
      </c>
    </row>
    <row r="120" spans="1:4" ht="14.25">
      <c r="A120" s="2" t="str">
        <f>"0425"</f>
        <v>0425</v>
      </c>
      <c r="B120" s="2">
        <v>81</v>
      </c>
      <c r="C120" s="2">
        <v>68</v>
      </c>
      <c r="D120" s="2">
        <f t="shared" si="1"/>
        <v>74.5</v>
      </c>
    </row>
    <row r="121" spans="1:4" ht="14.25">
      <c r="A121" s="2" t="str">
        <f>"0426"</f>
        <v>0426</v>
      </c>
      <c r="B121" s="2">
        <v>73</v>
      </c>
      <c r="C121" s="2">
        <v>45</v>
      </c>
      <c r="D121" s="2">
        <f t="shared" si="1"/>
        <v>59</v>
      </c>
    </row>
    <row r="122" spans="1:4" ht="14.25">
      <c r="A122" s="2" t="str">
        <f>"0427"</f>
        <v>0427</v>
      </c>
      <c r="B122" s="2">
        <v>71</v>
      </c>
      <c r="C122" s="2">
        <v>49</v>
      </c>
      <c r="D122" s="2">
        <f t="shared" si="1"/>
        <v>60</v>
      </c>
    </row>
    <row r="123" spans="1:4" ht="14.25">
      <c r="A123" s="2" t="str">
        <f>"0428"</f>
        <v>0428</v>
      </c>
      <c r="B123" s="2">
        <v>64</v>
      </c>
      <c r="C123" s="2">
        <v>38</v>
      </c>
      <c r="D123" s="2">
        <f t="shared" si="1"/>
        <v>51</v>
      </c>
    </row>
    <row r="124" spans="1:4" ht="14.25">
      <c r="A124" s="2" t="str">
        <f>"0429"</f>
        <v>0429</v>
      </c>
      <c r="B124" s="2">
        <v>74</v>
      </c>
      <c r="C124" s="2">
        <v>66</v>
      </c>
      <c r="D124" s="2">
        <f t="shared" si="1"/>
        <v>70</v>
      </c>
    </row>
    <row r="125" spans="1:4" ht="14.25">
      <c r="A125" s="2" t="str">
        <f>"0430"</f>
        <v>0430</v>
      </c>
      <c r="B125" s="2">
        <v>62</v>
      </c>
      <c r="C125" s="2">
        <v>49</v>
      </c>
      <c r="D125" s="2">
        <f t="shared" si="1"/>
        <v>55.5</v>
      </c>
    </row>
    <row r="126" spans="1:4" ht="14.25">
      <c r="A126" s="2" t="str">
        <f>"0431"</f>
        <v>0431</v>
      </c>
      <c r="B126" s="2">
        <v>65</v>
      </c>
      <c r="C126" s="2">
        <v>44</v>
      </c>
      <c r="D126" s="2">
        <f t="shared" si="1"/>
        <v>54.5</v>
      </c>
    </row>
    <row r="127" spans="1:4" ht="14.25">
      <c r="A127" s="2" t="str">
        <f>"0501"</f>
        <v>0501</v>
      </c>
      <c r="B127" s="2">
        <v>67</v>
      </c>
      <c r="C127" s="2">
        <v>49</v>
      </c>
      <c r="D127" s="2">
        <f t="shared" si="1"/>
        <v>58</v>
      </c>
    </row>
    <row r="128" spans="1:4" ht="14.25">
      <c r="A128" s="2" t="str">
        <f>"0502"</f>
        <v>0502</v>
      </c>
      <c r="B128" s="2">
        <v>69</v>
      </c>
      <c r="C128" s="2">
        <v>53</v>
      </c>
      <c r="D128" s="2">
        <f t="shared" si="1"/>
        <v>61</v>
      </c>
    </row>
    <row r="129" spans="1:4" ht="14.25">
      <c r="A129" s="2" t="str">
        <f>"0503"</f>
        <v>0503</v>
      </c>
      <c r="B129" s="2">
        <v>73</v>
      </c>
      <c r="C129" s="2">
        <v>55</v>
      </c>
      <c r="D129" s="2">
        <f t="shared" si="1"/>
        <v>64</v>
      </c>
    </row>
    <row r="130" spans="1:4" ht="14.25">
      <c r="A130" s="2" t="str">
        <f>"0504"</f>
        <v>0504</v>
      </c>
      <c r="B130" s="2">
        <v>82</v>
      </c>
      <c r="C130" s="2">
        <v>55</v>
      </c>
      <c r="D130" s="2">
        <f t="shared" si="1"/>
        <v>68.5</v>
      </c>
    </row>
    <row r="131" spans="1:4" ht="14.25">
      <c r="A131" s="2" t="str">
        <f>"0505"</f>
        <v>0505</v>
      </c>
      <c r="B131" s="2">
        <v>74</v>
      </c>
      <c r="C131" s="2">
        <v>43</v>
      </c>
      <c r="D131" s="2">
        <f aca="true" t="shared" si="2" ref="D131:D194">B131*0.5+C131*0.5</f>
        <v>58.5</v>
      </c>
    </row>
    <row r="132" spans="1:4" ht="14.25">
      <c r="A132" s="2" t="str">
        <f>"0506"</f>
        <v>0506</v>
      </c>
      <c r="B132" s="2">
        <v>0</v>
      </c>
      <c r="C132" s="2">
        <v>0</v>
      </c>
      <c r="D132" s="2">
        <f t="shared" si="2"/>
        <v>0</v>
      </c>
    </row>
    <row r="133" spans="1:4" ht="14.25">
      <c r="A133" s="2" t="str">
        <f>"0507"</f>
        <v>0507</v>
      </c>
      <c r="B133" s="2">
        <v>65</v>
      </c>
      <c r="C133" s="2">
        <v>43</v>
      </c>
      <c r="D133" s="2">
        <f t="shared" si="2"/>
        <v>54</v>
      </c>
    </row>
    <row r="134" spans="1:4" ht="14.25">
      <c r="A134" s="2" t="str">
        <f>"0508"</f>
        <v>0508</v>
      </c>
      <c r="B134" s="2">
        <v>61</v>
      </c>
      <c r="C134" s="2">
        <v>53</v>
      </c>
      <c r="D134" s="2">
        <f t="shared" si="2"/>
        <v>57</v>
      </c>
    </row>
    <row r="135" spans="1:4" ht="14.25">
      <c r="A135" s="2" t="str">
        <f>"0509"</f>
        <v>0509</v>
      </c>
      <c r="B135" s="2">
        <v>0</v>
      </c>
      <c r="C135" s="2">
        <v>0</v>
      </c>
      <c r="D135" s="2">
        <f t="shared" si="2"/>
        <v>0</v>
      </c>
    </row>
    <row r="136" spans="1:4" ht="14.25">
      <c r="A136" s="2" t="str">
        <f>"0510"</f>
        <v>0510</v>
      </c>
      <c r="B136" s="2">
        <v>0</v>
      </c>
      <c r="C136" s="2">
        <v>0</v>
      </c>
      <c r="D136" s="2">
        <f t="shared" si="2"/>
        <v>0</v>
      </c>
    </row>
    <row r="137" spans="1:4" ht="14.25">
      <c r="A137" s="2" t="str">
        <f>"0511"</f>
        <v>0511</v>
      </c>
      <c r="B137" s="2">
        <v>77</v>
      </c>
      <c r="C137" s="2">
        <v>71</v>
      </c>
      <c r="D137" s="2">
        <f t="shared" si="2"/>
        <v>74</v>
      </c>
    </row>
    <row r="138" spans="1:4" ht="14.25">
      <c r="A138" s="2" t="str">
        <f>"0512"</f>
        <v>0512</v>
      </c>
      <c r="B138" s="2">
        <v>71</v>
      </c>
      <c r="C138" s="2">
        <v>47</v>
      </c>
      <c r="D138" s="2">
        <f t="shared" si="2"/>
        <v>59</v>
      </c>
    </row>
    <row r="139" spans="1:4" ht="14.25">
      <c r="A139" s="2" t="str">
        <f>"0513"</f>
        <v>0513</v>
      </c>
      <c r="B139" s="2">
        <v>65</v>
      </c>
      <c r="C139" s="2">
        <v>45</v>
      </c>
      <c r="D139" s="2">
        <f t="shared" si="2"/>
        <v>55</v>
      </c>
    </row>
    <row r="140" spans="1:4" ht="14.25">
      <c r="A140" s="2" t="str">
        <f>"0514"</f>
        <v>0514</v>
      </c>
      <c r="B140" s="2">
        <v>64</v>
      </c>
      <c r="C140" s="2">
        <v>47</v>
      </c>
      <c r="D140" s="2">
        <f t="shared" si="2"/>
        <v>55.5</v>
      </c>
    </row>
    <row r="141" spans="1:4" ht="14.25">
      <c r="A141" s="2" t="str">
        <f>"0515"</f>
        <v>0515</v>
      </c>
      <c r="B141" s="2">
        <v>79</v>
      </c>
      <c r="C141" s="2">
        <v>43</v>
      </c>
      <c r="D141" s="2">
        <f t="shared" si="2"/>
        <v>61</v>
      </c>
    </row>
    <row r="142" spans="1:4" ht="14.25">
      <c r="A142" s="2" t="str">
        <f>"0516"</f>
        <v>0516</v>
      </c>
      <c r="B142" s="2">
        <v>56</v>
      </c>
      <c r="C142" s="2">
        <v>45</v>
      </c>
      <c r="D142" s="2">
        <f t="shared" si="2"/>
        <v>50.5</v>
      </c>
    </row>
    <row r="143" spans="1:4" ht="14.25">
      <c r="A143" s="2" t="str">
        <f>"0517"</f>
        <v>0517</v>
      </c>
      <c r="B143" s="2">
        <v>67</v>
      </c>
      <c r="C143" s="2">
        <v>52</v>
      </c>
      <c r="D143" s="2">
        <f t="shared" si="2"/>
        <v>59.5</v>
      </c>
    </row>
    <row r="144" spans="1:4" ht="14.25">
      <c r="A144" s="2" t="str">
        <f>"0518"</f>
        <v>0518</v>
      </c>
      <c r="B144" s="2">
        <v>68</v>
      </c>
      <c r="C144" s="2">
        <v>46</v>
      </c>
      <c r="D144" s="2">
        <f t="shared" si="2"/>
        <v>57</v>
      </c>
    </row>
    <row r="145" spans="1:4" ht="14.25">
      <c r="A145" s="2" t="str">
        <f>"0519"</f>
        <v>0519</v>
      </c>
      <c r="B145" s="2">
        <v>69</v>
      </c>
      <c r="C145" s="2">
        <v>57</v>
      </c>
      <c r="D145" s="2">
        <f t="shared" si="2"/>
        <v>63</v>
      </c>
    </row>
    <row r="146" spans="1:4" ht="14.25">
      <c r="A146" s="2" t="str">
        <f>"0520"</f>
        <v>0520</v>
      </c>
      <c r="B146" s="2">
        <v>0</v>
      </c>
      <c r="C146" s="2">
        <v>0</v>
      </c>
      <c r="D146" s="2">
        <f t="shared" si="2"/>
        <v>0</v>
      </c>
    </row>
    <row r="147" spans="1:4" ht="14.25">
      <c r="A147" s="2" t="str">
        <f>"0521"</f>
        <v>0521</v>
      </c>
      <c r="B147" s="2">
        <v>66</v>
      </c>
      <c r="C147" s="2">
        <v>40</v>
      </c>
      <c r="D147" s="2">
        <f t="shared" si="2"/>
        <v>53</v>
      </c>
    </row>
    <row r="148" spans="1:4" ht="14.25">
      <c r="A148" s="2" t="str">
        <f>"0522"</f>
        <v>0522</v>
      </c>
      <c r="B148" s="2">
        <v>68</v>
      </c>
      <c r="C148" s="2">
        <v>47</v>
      </c>
      <c r="D148" s="2">
        <f t="shared" si="2"/>
        <v>57.5</v>
      </c>
    </row>
    <row r="149" spans="1:4" ht="14.25">
      <c r="A149" s="2" t="str">
        <f>"0523"</f>
        <v>0523</v>
      </c>
      <c r="B149" s="2">
        <v>0</v>
      </c>
      <c r="C149" s="2">
        <v>0</v>
      </c>
      <c r="D149" s="2">
        <f t="shared" si="2"/>
        <v>0</v>
      </c>
    </row>
    <row r="150" spans="1:4" ht="14.25">
      <c r="A150" s="2" t="str">
        <f>"0524"</f>
        <v>0524</v>
      </c>
      <c r="B150" s="2">
        <v>46</v>
      </c>
      <c r="C150" s="2">
        <v>30</v>
      </c>
      <c r="D150" s="2">
        <f t="shared" si="2"/>
        <v>38</v>
      </c>
    </row>
    <row r="151" spans="1:4" ht="14.25">
      <c r="A151" s="2" t="str">
        <f>"0525"</f>
        <v>0525</v>
      </c>
      <c r="B151" s="2">
        <v>61</v>
      </c>
      <c r="C151" s="2">
        <v>33</v>
      </c>
      <c r="D151" s="2">
        <f t="shared" si="2"/>
        <v>47</v>
      </c>
    </row>
    <row r="152" spans="1:4" ht="14.25">
      <c r="A152" s="2" t="str">
        <f>"0526"</f>
        <v>0526</v>
      </c>
      <c r="B152" s="2">
        <v>67</v>
      </c>
      <c r="C152" s="2">
        <v>50</v>
      </c>
      <c r="D152" s="2">
        <f t="shared" si="2"/>
        <v>58.5</v>
      </c>
    </row>
    <row r="153" spans="1:4" ht="14.25">
      <c r="A153" s="2" t="str">
        <f>"0527"</f>
        <v>0527</v>
      </c>
      <c r="B153" s="2">
        <v>71</v>
      </c>
      <c r="C153" s="2">
        <v>44</v>
      </c>
      <c r="D153" s="2">
        <f t="shared" si="2"/>
        <v>57.5</v>
      </c>
    </row>
    <row r="154" spans="1:4" ht="14.25">
      <c r="A154" s="2" t="str">
        <f>"0528"</f>
        <v>0528</v>
      </c>
      <c r="B154" s="2">
        <v>82</v>
      </c>
      <c r="C154" s="2">
        <v>63</v>
      </c>
      <c r="D154" s="2">
        <f t="shared" si="2"/>
        <v>72.5</v>
      </c>
    </row>
    <row r="155" spans="1:4" ht="14.25">
      <c r="A155" s="2" t="str">
        <f>"0529"</f>
        <v>0529</v>
      </c>
      <c r="B155" s="2">
        <v>66</v>
      </c>
      <c r="C155" s="2">
        <v>54</v>
      </c>
      <c r="D155" s="2">
        <f t="shared" si="2"/>
        <v>60</v>
      </c>
    </row>
    <row r="156" spans="1:4" ht="14.25">
      <c r="A156" s="2" t="str">
        <f>"0530"</f>
        <v>0530</v>
      </c>
      <c r="B156" s="2">
        <v>66</v>
      </c>
      <c r="C156" s="2">
        <v>45</v>
      </c>
      <c r="D156" s="2">
        <f t="shared" si="2"/>
        <v>55.5</v>
      </c>
    </row>
    <row r="157" spans="1:4" ht="14.25">
      <c r="A157" s="2" t="str">
        <f>"0531"</f>
        <v>0531</v>
      </c>
      <c r="B157" s="2">
        <v>72</v>
      </c>
      <c r="C157" s="2">
        <v>47</v>
      </c>
      <c r="D157" s="2">
        <f t="shared" si="2"/>
        <v>59.5</v>
      </c>
    </row>
    <row r="158" spans="1:4" ht="14.25">
      <c r="A158" s="2" t="str">
        <f>"0601"</f>
        <v>0601</v>
      </c>
      <c r="B158" s="2">
        <v>63</v>
      </c>
      <c r="C158" s="2">
        <v>49</v>
      </c>
      <c r="D158" s="2">
        <f t="shared" si="2"/>
        <v>56</v>
      </c>
    </row>
    <row r="159" spans="1:4" ht="14.25">
      <c r="A159" s="2" t="str">
        <f>"0602"</f>
        <v>0602</v>
      </c>
      <c r="B159" s="2">
        <v>77</v>
      </c>
      <c r="C159" s="2">
        <v>59</v>
      </c>
      <c r="D159" s="2">
        <f t="shared" si="2"/>
        <v>68</v>
      </c>
    </row>
    <row r="160" spans="1:4" ht="14.25">
      <c r="A160" s="2" t="str">
        <f>"0603"</f>
        <v>0603</v>
      </c>
      <c r="B160" s="2">
        <v>77</v>
      </c>
      <c r="C160" s="2">
        <v>63</v>
      </c>
      <c r="D160" s="2">
        <f t="shared" si="2"/>
        <v>70</v>
      </c>
    </row>
    <row r="161" spans="1:4" ht="14.25">
      <c r="A161" s="2" t="str">
        <f>"0604"</f>
        <v>0604</v>
      </c>
      <c r="B161" s="2">
        <v>0</v>
      </c>
      <c r="C161" s="2">
        <v>0</v>
      </c>
      <c r="D161" s="2">
        <f t="shared" si="2"/>
        <v>0</v>
      </c>
    </row>
    <row r="162" spans="1:4" ht="14.25">
      <c r="A162" s="2" t="str">
        <f>"0605"</f>
        <v>0605</v>
      </c>
      <c r="B162" s="2">
        <v>0</v>
      </c>
      <c r="C162" s="2">
        <v>0</v>
      </c>
      <c r="D162" s="2">
        <f t="shared" si="2"/>
        <v>0</v>
      </c>
    </row>
    <row r="163" spans="1:4" ht="14.25">
      <c r="A163" s="2" t="str">
        <f>"0606"</f>
        <v>0606</v>
      </c>
      <c r="B163" s="2">
        <v>58</v>
      </c>
      <c r="C163" s="2">
        <v>50</v>
      </c>
      <c r="D163" s="2">
        <f t="shared" si="2"/>
        <v>54</v>
      </c>
    </row>
    <row r="164" spans="1:4" ht="14.25">
      <c r="A164" s="2" t="str">
        <f>"0607"</f>
        <v>0607</v>
      </c>
      <c r="B164" s="2">
        <v>78</v>
      </c>
      <c r="C164" s="2">
        <v>52</v>
      </c>
      <c r="D164" s="2">
        <f t="shared" si="2"/>
        <v>65</v>
      </c>
    </row>
    <row r="165" spans="1:4" ht="14.25">
      <c r="A165" s="2" t="str">
        <f>"0608"</f>
        <v>0608</v>
      </c>
      <c r="B165" s="2">
        <v>68</v>
      </c>
      <c r="C165" s="2">
        <v>47</v>
      </c>
      <c r="D165" s="2">
        <f t="shared" si="2"/>
        <v>57.5</v>
      </c>
    </row>
    <row r="166" spans="1:4" ht="14.25">
      <c r="A166" s="2" t="str">
        <f>"0609"</f>
        <v>0609</v>
      </c>
      <c r="B166" s="2">
        <v>0</v>
      </c>
      <c r="C166" s="2">
        <v>0</v>
      </c>
      <c r="D166" s="2">
        <f t="shared" si="2"/>
        <v>0</v>
      </c>
    </row>
    <row r="167" spans="1:4" ht="14.25">
      <c r="A167" s="2" t="str">
        <f>"0610"</f>
        <v>0610</v>
      </c>
      <c r="B167" s="2">
        <v>74</v>
      </c>
      <c r="C167" s="2">
        <v>58</v>
      </c>
      <c r="D167" s="2">
        <f t="shared" si="2"/>
        <v>66</v>
      </c>
    </row>
    <row r="168" spans="1:4" ht="14.25">
      <c r="A168" s="2" t="str">
        <f>"0611"</f>
        <v>0611</v>
      </c>
      <c r="B168" s="2">
        <v>79</v>
      </c>
      <c r="C168" s="2">
        <v>60</v>
      </c>
      <c r="D168" s="2">
        <f t="shared" si="2"/>
        <v>69.5</v>
      </c>
    </row>
    <row r="169" spans="1:4" ht="14.25">
      <c r="A169" s="2" t="str">
        <f>"0612"</f>
        <v>0612</v>
      </c>
      <c r="B169" s="2">
        <v>80</v>
      </c>
      <c r="C169" s="2">
        <v>51</v>
      </c>
      <c r="D169" s="2">
        <f t="shared" si="2"/>
        <v>65.5</v>
      </c>
    </row>
    <row r="170" spans="1:4" ht="14.25">
      <c r="A170" s="2" t="str">
        <f>"0613"</f>
        <v>0613</v>
      </c>
      <c r="B170" s="2">
        <v>67</v>
      </c>
      <c r="C170" s="2">
        <v>43</v>
      </c>
      <c r="D170" s="2">
        <f t="shared" si="2"/>
        <v>55</v>
      </c>
    </row>
    <row r="171" spans="1:4" ht="14.25">
      <c r="A171" s="2" t="str">
        <f>"0614"</f>
        <v>0614</v>
      </c>
      <c r="B171" s="2">
        <v>55</v>
      </c>
      <c r="C171" s="2">
        <v>37</v>
      </c>
      <c r="D171" s="2">
        <f t="shared" si="2"/>
        <v>46</v>
      </c>
    </row>
    <row r="172" spans="1:4" ht="14.25">
      <c r="A172" s="2" t="str">
        <f>"0615"</f>
        <v>0615</v>
      </c>
      <c r="B172" s="2">
        <v>70</v>
      </c>
      <c r="C172" s="2">
        <v>50</v>
      </c>
      <c r="D172" s="2">
        <f t="shared" si="2"/>
        <v>60</v>
      </c>
    </row>
    <row r="173" spans="1:4" ht="14.25">
      <c r="A173" s="2" t="str">
        <f>"0616"</f>
        <v>0616</v>
      </c>
      <c r="B173" s="2">
        <v>73</v>
      </c>
      <c r="C173" s="2">
        <v>49</v>
      </c>
      <c r="D173" s="2">
        <f t="shared" si="2"/>
        <v>61</v>
      </c>
    </row>
    <row r="174" spans="1:4" ht="14.25">
      <c r="A174" s="2" t="str">
        <f>"0617"</f>
        <v>0617</v>
      </c>
      <c r="B174" s="2">
        <v>67</v>
      </c>
      <c r="C174" s="2">
        <v>47</v>
      </c>
      <c r="D174" s="2">
        <f t="shared" si="2"/>
        <v>57</v>
      </c>
    </row>
    <row r="175" spans="1:4" ht="14.25">
      <c r="A175" s="2" t="str">
        <f>"0618"</f>
        <v>0618</v>
      </c>
      <c r="B175" s="2">
        <v>80</v>
      </c>
      <c r="C175" s="2">
        <v>52</v>
      </c>
      <c r="D175" s="2">
        <f t="shared" si="2"/>
        <v>66</v>
      </c>
    </row>
    <row r="176" spans="1:4" ht="14.25">
      <c r="A176" s="2" t="str">
        <f>"0619"</f>
        <v>0619</v>
      </c>
      <c r="B176" s="2">
        <v>76</v>
      </c>
      <c r="C176" s="2">
        <v>59</v>
      </c>
      <c r="D176" s="2">
        <f t="shared" si="2"/>
        <v>67.5</v>
      </c>
    </row>
    <row r="177" spans="1:4" ht="14.25">
      <c r="A177" s="2" t="str">
        <f>"0620"</f>
        <v>0620</v>
      </c>
      <c r="B177" s="2">
        <v>69</v>
      </c>
      <c r="C177" s="2">
        <v>58</v>
      </c>
      <c r="D177" s="2">
        <f t="shared" si="2"/>
        <v>63.5</v>
      </c>
    </row>
    <row r="178" spans="1:4" ht="14.25">
      <c r="A178" s="2" t="str">
        <f>"0621"</f>
        <v>0621</v>
      </c>
      <c r="B178" s="2">
        <v>66</v>
      </c>
      <c r="C178" s="2">
        <v>54</v>
      </c>
      <c r="D178" s="2">
        <f t="shared" si="2"/>
        <v>60</v>
      </c>
    </row>
    <row r="179" spans="1:4" ht="14.25">
      <c r="A179" s="2" t="str">
        <f>"0622"</f>
        <v>0622</v>
      </c>
      <c r="B179" s="2">
        <v>60</v>
      </c>
      <c r="C179" s="2">
        <v>40</v>
      </c>
      <c r="D179" s="2">
        <f t="shared" si="2"/>
        <v>50</v>
      </c>
    </row>
    <row r="180" spans="1:4" ht="14.25">
      <c r="A180" s="2" t="str">
        <f>"0623"</f>
        <v>0623</v>
      </c>
      <c r="B180" s="2">
        <v>72</v>
      </c>
      <c r="C180" s="2">
        <v>44</v>
      </c>
      <c r="D180" s="2">
        <f t="shared" si="2"/>
        <v>58</v>
      </c>
    </row>
    <row r="181" spans="1:4" ht="14.25">
      <c r="A181" s="2" t="str">
        <f>"0624"</f>
        <v>0624</v>
      </c>
      <c r="B181" s="2">
        <v>63</v>
      </c>
      <c r="C181" s="2">
        <v>43</v>
      </c>
      <c r="D181" s="2">
        <f t="shared" si="2"/>
        <v>53</v>
      </c>
    </row>
    <row r="182" spans="1:4" ht="14.25">
      <c r="A182" s="2" t="str">
        <f>"0625"</f>
        <v>0625</v>
      </c>
      <c r="B182" s="2">
        <v>0</v>
      </c>
      <c r="C182" s="2">
        <v>0</v>
      </c>
      <c r="D182" s="2">
        <f t="shared" si="2"/>
        <v>0</v>
      </c>
    </row>
    <row r="183" spans="1:4" ht="14.25">
      <c r="A183" s="2" t="str">
        <f>"0626"</f>
        <v>0626</v>
      </c>
      <c r="B183" s="2">
        <v>62</v>
      </c>
      <c r="C183" s="2">
        <v>47</v>
      </c>
      <c r="D183" s="2">
        <f t="shared" si="2"/>
        <v>54.5</v>
      </c>
    </row>
    <row r="184" spans="1:4" ht="14.25">
      <c r="A184" s="2" t="str">
        <f>"0627"</f>
        <v>0627</v>
      </c>
      <c r="B184" s="2">
        <v>76</v>
      </c>
      <c r="C184" s="2">
        <v>57</v>
      </c>
      <c r="D184" s="2">
        <f t="shared" si="2"/>
        <v>66.5</v>
      </c>
    </row>
    <row r="185" spans="1:4" ht="14.25">
      <c r="A185" s="2" t="str">
        <f>"0628"</f>
        <v>0628</v>
      </c>
      <c r="B185" s="2">
        <v>65</v>
      </c>
      <c r="C185" s="2">
        <v>46</v>
      </c>
      <c r="D185" s="2">
        <f t="shared" si="2"/>
        <v>55.5</v>
      </c>
    </row>
    <row r="186" spans="1:4" ht="14.25">
      <c r="A186" s="2" t="str">
        <f>"0629"</f>
        <v>0629</v>
      </c>
      <c r="B186" s="2">
        <v>72</v>
      </c>
      <c r="C186" s="2">
        <v>47</v>
      </c>
      <c r="D186" s="2">
        <f t="shared" si="2"/>
        <v>59.5</v>
      </c>
    </row>
    <row r="187" spans="1:4" ht="14.25">
      <c r="A187" s="2" t="str">
        <f>"0630"</f>
        <v>0630</v>
      </c>
      <c r="B187" s="2">
        <v>0</v>
      </c>
      <c r="C187" s="2">
        <v>0</v>
      </c>
      <c r="D187" s="2">
        <f t="shared" si="2"/>
        <v>0</v>
      </c>
    </row>
    <row r="188" spans="1:4" ht="14.25">
      <c r="A188" s="2" t="str">
        <f>"0631"</f>
        <v>0631</v>
      </c>
      <c r="B188" s="2">
        <v>0</v>
      </c>
      <c r="C188" s="2">
        <v>0</v>
      </c>
      <c r="D188" s="2">
        <f t="shared" si="2"/>
        <v>0</v>
      </c>
    </row>
    <row r="189" spans="1:4" ht="14.25">
      <c r="A189" s="2" t="str">
        <f>"0701"</f>
        <v>0701</v>
      </c>
      <c r="B189" s="2">
        <v>75</v>
      </c>
      <c r="C189" s="2">
        <v>55</v>
      </c>
      <c r="D189" s="2">
        <f t="shared" si="2"/>
        <v>65</v>
      </c>
    </row>
    <row r="190" spans="1:4" ht="14.25">
      <c r="A190" s="2" t="str">
        <f>"0702"</f>
        <v>0702</v>
      </c>
      <c r="B190" s="2">
        <v>70</v>
      </c>
      <c r="C190" s="2">
        <v>56</v>
      </c>
      <c r="D190" s="2">
        <f t="shared" si="2"/>
        <v>63</v>
      </c>
    </row>
    <row r="191" spans="1:4" ht="14.25">
      <c r="A191" s="2" t="str">
        <f>"0703"</f>
        <v>0703</v>
      </c>
      <c r="B191" s="2">
        <v>69</v>
      </c>
      <c r="C191" s="2">
        <v>50</v>
      </c>
      <c r="D191" s="2">
        <f t="shared" si="2"/>
        <v>59.5</v>
      </c>
    </row>
    <row r="192" spans="1:4" ht="14.25">
      <c r="A192" s="2" t="str">
        <f>"0704"</f>
        <v>0704</v>
      </c>
      <c r="B192" s="2">
        <v>61</v>
      </c>
      <c r="C192" s="2">
        <v>48</v>
      </c>
      <c r="D192" s="2">
        <f t="shared" si="2"/>
        <v>54.5</v>
      </c>
    </row>
    <row r="193" spans="1:4" ht="14.25">
      <c r="A193" s="2" t="str">
        <f>"0705"</f>
        <v>0705</v>
      </c>
      <c r="B193" s="2">
        <v>67</v>
      </c>
      <c r="C193" s="2">
        <v>57</v>
      </c>
      <c r="D193" s="2">
        <f t="shared" si="2"/>
        <v>62</v>
      </c>
    </row>
    <row r="194" spans="1:4" ht="14.25">
      <c r="A194" s="2" t="str">
        <f>"0706"</f>
        <v>0706</v>
      </c>
      <c r="B194" s="2">
        <v>74</v>
      </c>
      <c r="C194" s="2">
        <v>53</v>
      </c>
      <c r="D194" s="2">
        <f t="shared" si="2"/>
        <v>63.5</v>
      </c>
    </row>
    <row r="195" spans="1:4" ht="14.25">
      <c r="A195" s="2" t="str">
        <f>"0707"</f>
        <v>0707</v>
      </c>
      <c r="B195" s="2">
        <v>65</v>
      </c>
      <c r="C195" s="2">
        <v>53</v>
      </c>
      <c r="D195" s="2">
        <f aca="true" t="shared" si="3" ref="D195:D258">B195*0.5+C195*0.5</f>
        <v>59</v>
      </c>
    </row>
    <row r="196" spans="1:4" ht="14.25">
      <c r="A196" s="2" t="str">
        <f>"0708"</f>
        <v>0708</v>
      </c>
      <c r="B196" s="2">
        <v>76</v>
      </c>
      <c r="C196" s="2">
        <v>56</v>
      </c>
      <c r="D196" s="2">
        <f t="shared" si="3"/>
        <v>66</v>
      </c>
    </row>
    <row r="197" spans="1:4" ht="14.25">
      <c r="A197" s="2" t="str">
        <f>"0709"</f>
        <v>0709</v>
      </c>
      <c r="B197" s="2">
        <v>76</v>
      </c>
      <c r="C197" s="2">
        <v>59</v>
      </c>
      <c r="D197" s="2">
        <f t="shared" si="3"/>
        <v>67.5</v>
      </c>
    </row>
    <row r="198" spans="1:4" ht="14.25">
      <c r="A198" s="2" t="str">
        <f>"0710"</f>
        <v>0710</v>
      </c>
      <c r="B198" s="2">
        <v>66</v>
      </c>
      <c r="C198" s="2">
        <v>44</v>
      </c>
      <c r="D198" s="2">
        <f t="shared" si="3"/>
        <v>55</v>
      </c>
    </row>
    <row r="199" spans="1:4" ht="14.25">
      <c r="A199" s="2" t="str">
        <f>"0711"</f>
        <v>0711</v>
      </c>
      <c r="B199" s="2">
        <v>70</v>
      </c>
      <c r="C199" s="2">
        <v>58</v>
      </c>
      <c r="D199" s="2">
        <f t="shared" si="3"/>
        <v>64</v>
      </c>
    </row>
    <row r="200" spans="1:4" ht="14.25">
      <c r="A200" s="2" t="str">
        <f>"0712"</f>
        <v>0712</v>
      </c>
      <c r="B200" s="2">
        <v>68</v>
      </c>
      <c r="C200" s="2">
        <v>68</v>
      </c>
      <c r="D200" s="2">
        <f t="shared" si="3"/>
        <v>68</v>
      </c>
    </row>
    <row r="201" spans="1:4" ht="14.25">
      <c r="A201" s="2" t="str">
        <f>"0713"</f>
        <v>0713</v>
      </c>
      <c r="B201" s="2">
        <v>58</v>
      </c>
      <c r="C201" s="2">
        <v>36</v>
      </c>
      <c r="D201" s="2">
        <f t="shared" si="3"/>
        <v>47</v>
      </c>
    </row>
    <row r="202" spans="1:4" ht="14.25">
      <c r="A202" s="2" t="str">
        <f>"0714"</f>
        <v>0714</v>
      </c>
      <c r="B202" s="2">
        <v>65</v>
      </c>
      <c r="C202" s="2">
        <v>69</v>
      </c>
      <c r="D202" s="2">
        <f t="shared" si="3"/>
        <v>67</v>
      </c>
    </row>
    <row r="203" spans="1:4" ht="14.25">
      <c r="A203" s="2" t="str">
        <f>"0715"</f>
        <v>0715</v>
      </c>
      <c r="B203" s="2">
        <v>77</v>
      </c>
      <c r="C203" s="2">
        <v>60</v>
      </c>
      <c r="D203" s="2">
        <f t="shared" si="3"/>
        <v>68.5</v>
      </c>
    </row>
    <row r="204" spans="1:4" ht="14.25">
      <c r="A204" s="2" t="str">
        <f>"0716"</f>
        <v>0716</v>
      </c>
      <c r="B204" s="2">
        <v>73</v>
      </c>
      <c r="C204" s="2">
        <v>51</v>
      </c>
      <c r="D204" s="2">
        <f t="shared" si="3"/>
        <v>62</v>
      </c>
    </row>
    <row r="205" spans="1:4" ht="14.25">
      <c r="A205" s="2" t="str">
        <f>"0717"</f>
        <v>0717</v>
      </c>
      <c r="B205" s="2">
        <v>67</v>
      </c>
      <c r="C205" s="2">
        <v>54</v>
      </c>
      <c r="D205" s="2">
        <f t="shared" si="3"/>
        <v>60.5</v>
      </c>
    </row>
    <row r="206" spans="1:4" ht="14.25">
      <c r="A206" s="2" t="str">
        <f>"0718"</f>
        <v>0718</v>
      </c>
      <c r="B206" s="2">
        <v>75</v>
      </c>
      <c r="C206" s="2">
        <v>58</v>
      </c>
      <c r="D206" s="2">
        <f t="shared" si="3"/>
        <v>66.5</v>
      </c>
    </row>
    <row r="207" spans="1:4" ht="14.25">
      <c r="A207" s="2" t="str">
        <f>"0719"</f>
        <v>0719</v>
      </c>
      <c r="B207" s="2">
        <v>66</v>
      </c>
      <c r="C207" s="2">
        <v>44</v>
      </c>
      <c r="D207" s="2">
        <f t="shared" si="3"/>
        <v>55</v>
      </c>
    </row>
    <row r="208" spans="1:4" ht="14.25">
      <c r="A208" s="2" t="str">
        <f>"0720"</f>
        <v>0720</v>
      </c>
      <c r="B208" s="2">
        <v>0</v>
      </c>
      <c r="C208" s="2">
        <v>0</v>
      </c>
      <c r="D208" s="2">
        <f t="shared" si="3"/>
        <v>0</v>
      </c>
    </row>
    <row r="209" spans="1:4" ht="14.25">
      <c r="A209" s="2" t="str">
        <f>"0721"</f>
        <v>0721</v>
      </c>
      <c r="B209" s="2">
        <v>74</v>
      </c>
      <c r="C209" s="2">
        <v>51</v>
      </c>
      <c r="D209" s="2">
        <f t="shared" si="3"/>
        <v>62.5</v>
      </c>
    </row>
    <row r="210" spans="1:4" ht="14.25">
      <c r="A210" s="2" t="str">
        <f>"0722"</f>
        <v>0722</v>
      </c>
      <c r="B210" s="2">
        <v>80</v>
      </c>
      <c r="C210" s="2">
        <v>58</v>
      </c>
      <c r="D210" s="2">
        <f t="shared" si="3"/>
        <v>69</v>
      </c>
    </row>
    <row r="211" spans="1:4" ht="14.25">
      <c r="A211" s="2" t="str">
        <f>"0723"</f>
        <v>0723</v>
      </c>
      <c r="B211" s="2">
        <v>81</v>
      </c>
      <c r="C211" s="2">
        <v>53</v>
      </c>
      <c r="D211" s="2">
        <f t="shared" si="3"/>
        <v>67</v>
      </c>
    </row>
    <row r="212" spans="1:4" ht="14.25">
      <c r="A212" s="2" t="str">
        <f>"0724"</f>
        <v>0724</v>
      </c>
      <c r="B212" s="2">
        <v>71</v>
      </c>
      <c r="C212" s="2">
        <v>39</v>
      </c>
      <c r="D212" s="2">
        <f t="shared" si="3"/>
        <v>55</v>
      </c>
    </row>
    <row r="213" spans="1:4" ht="14.25">
      <c r="A213" s="2" t="str">
        <f>"0725"</f>
        <v>0725</v>
      </c>
      <c r="B213" s="2">
        <v>72</v>
      </c>
      <c r="C213" s="2">
        <v>61</v>
      </c>
      <c r="D213" s="2">
        <f t="shared" si="3"/>
        <v>66.5</v>
      </c>
    </row>
    <row r="214" spans="1:4" ht="14.25">
      <c r="A214" s="2" t="str">
        <f>"0726"</f>
        <v>0726</v>
      </c>
      <c r="B214" s="2">
        <v>0</v>
      </c>
      <c r="C214" s="2">
        <v>0</v>
      </c>
      <c r="D214" s="2">
        <f t="shared" si="3"/>
        <v>0</v>
      </c>
    </row>
    <row r="215" spans="1:4" ht="14.25">
      <c r="A215" s="2" t="str">
        <f>"0727"</f>
        <v>0727</v>
      </c>
      <c r="B215" s="2">
        <v>57</v>
      </c>
      <c r="C215" s="2">
        <v>40</v>
      </c>
      <c r="D215" s="2">
        <f t="shared" si="3"/>
        <v>48.5</v>
      </c>
    </row>
    <row r="216" spans="1:4" ht="14.25">
      <c r="A216" s="2" t="str">
        <f>"0728"</f>
        <v>0728</v>
      </c>
      <c r="B216" s="2">
        <v>0</v>
      </c>
      <c r="C216" s="2">
        <v>0</v>
      </c>
      <c r="D216" s="2">
        <f t="shared" si="3"/>
        <v>0</v>
      </c>
    </row>
    <row r="217" spans="1:4" ht="14.25">
      <c r="A217" s="2" t="str">
        <f>"0729"</f>
        <v>0729</v>
      </c>
      <c r="B217" s="2">
        <v>0</v>
      </c>
      <c r="C217" s="2">
        <v>0</v>
      </c>
      <c r="D217" s="2">
        <f t="shared" si="3"/>
        <v>0</v>
      </c>
    </row>
    <row r="218" spans="1:4" ht="14.25">
      <c r="A218" s="2" t="str">
        <f>"0730"</f>
        <v>0730</v>
      </c>
      <c r="B218" s="2">
        <v>67</v>
      </c>
      <c r="C218" s="2">
        <v>51</v>
      </c>
      <c r="D218" s="2">
        <f t="shared" si="3"/>
        <v>59</v>
      </c>
    </row>
    <row r="219" spans="1:4" ht="14.25">
      <c r="A219" s="2" t="str">
        <f>"0731"</f>
        <v>0731</v>
      </c>
      <c r="B219" s="2">
        <v>0</v>
      </c>
      <c r="C219" s="2">
        <v>0</v>
      </c>
      <c r="D219" s="2">
        <f t="shared" si="3"/>
        <v>0</v>
      </c>
    </row>
    <row r="220" spans="1:4" ht="14.25">
      <c r="A220" s="2" t="str">
        <f>"0801"</f>
        <v>0801</v>
      </c>
      <c r="B220" s="2">
        <v>71</v>
      </c>
      <c r="C220" s="2">
        <v>62</v>
      </c>
      <c r="D220" s="2">
        <f t="shared" si="3"/>
        <v>66.5</v>
      </c>
    </row>
    <row r="221" spans="1:4" ht="14.25">
      <c r="A221" s="2" t="str">
        <f>"0802"</f>
        <v>0802</v>
      </c>
      <c r="B221" s="2">
        <v>68</v>
      </c>
      <c r="C221" s="2">
        <v>39</v>
      </c>
      <c r="D221" s="2">
        <f t="shared" si="3"/>
        <v>53.5</v>
      </c>
    </row>
    <row r="222" spans="1:4" ht="14.25">
      <c r="A222" s="2" t="str">
        <f>"0803"</f>
        <v>0803</v>
      </c>
      <c r="B222" s="2">
        <v>0</v>
      </c>
      <c r="C222" s="2">
        <v>0</v>
      </c>
      <c r="D222" s="2">
        <f t="shared" si="3"/>
        <v>0</v>
      </c>
    </row>
    <row r="223" spans="1:4" ht="14.25">
      <c r="A223" s="2" t="str">
        <f>"0804"</f>
        <v>0804</v>
      </c>
      <c r="B223" s="2">
        <v>61</v>
      </c>
      <c r="C223" s="2">
        <v>36</v>
      </c>
      <c r="D223" s="2">
        <f t="shared" si="3"/>
        <v>48.5</v>
      </c>
    </row>
    <row r="224" spans="1:4" ht="14.25">
      <c r="A224" s="2" t="str">
        <f>"0805"</f>
        <v>0805</v>
      </c>
      <c r="B224" s="2">
        <v>69</v>
      </c>
      <c r="C224" s="2">
        <v>49</v>
      </c>
      <c r="D224" s="2">
        <f t="shared" si="3"/>
        <v>59</v>
      </c>
    </row>
    <row r="225" spans="1:4" ht="14.25">
      <c r="A225" s="2" t="str">
        <f>"0806"</f>
        <v>0806</v>
      </c>
      <c r="B225" s="2">
        <v>72</v>
      </c>
      <c r="C225" s="2">
        <v>41</v>
      </c>
      <c r="D225" s="2">
        <f t="shared" si="3"/>
        <v>56.5</v>
      </c>
    </row>
    <row r="226" spans="1:4" ht="14.25">
      <c r="A226" s="2" t="str">
        <f>"0807"</f>
        <v>0807</v>
      </c>
      <c r="B226" s="2">
        <v>75</v>
      </c>
      <c r="C226" s="2">
        <v>51</v>
      </c>
      <c r="D226" s="2">
        <f t="shared" si="3"/>
        <v>63</v>
      </c>
    </row>
    <row r="227" spans="1:4" ht="14.25">
      <c r="A227" s="2" t="str">
        <f>"0808"</f>
        <v>0808</v>
      </c>
      <c r="B227" s="2">
        <v>70</v>
      </c>
      <c r="C227" s="2">
        <v>42</v>
      </c>
      <c r="D227" s="2">
        <f t="shared" si="3"/>
        <v>56</v>
      </c>
    </row>
    <row r="228" spans="1:4" ht="14.25">
      <c r="A228" s="2" t="str">
        <f>"0809"</f>
        <v>0809</v>
      </c>
      <c r="B228" s="2">
        <v>61</v>
      </c>
      <c r="C228" s="2">
        <v>46</v>
      </c>
      <c r="D228" s="2">
        <f t="shared" si="3"/>
        <v>53.5</v>
      </c>
    </row>
    <row r="229" spans="1:4" ht="14.25">
      <c r="A229" s="2" t="str">
        <f>"0810"</f>
        <v>0810</v>
      </c>
      <c r="B229" s="2">
        <v>0</v>
      </c>
      <c r="C229" s="2">
        <v>0</v>
      </c>
      <c r="D229" s="2">
        <f t="shared" si="3"/>
        <v>0</v>
      </c>
    </row>
    <row r="230" spans="1:4" ht="14.25">
      <c r="A230" s="2" t="str">
        <f>"0811"</f>
        <v>0811</v>
      </c>
      <c r="B230" s="2">
        <v>73</v>
      </c>
      <c r="C230" s="2">
        <v>51</v>
      </c>
      <c r="D230" s="2">
        <f t="shared" si="3"/>
        <v>62</v>
      </c>
    </row>
    <row r="231" spans="1:4" ht="14.25">
      <c r="A231" s="2" t="str">
        <f>"0812"</f>
        <v>0812</v>
      </c>
      <c r="B231" s="2">
        <v>72</v>
      </c>
      <c r="C231" s="2">
        <v>33</v>
      </c>
      <c r="D231" s="2">
        <f t="shared" si="3"/>
        <v>52.5</v>
      </c>
    </row>
    <row r="232" spans="1:4" ht="14.25">
      <c r="A232" s="2" t="str">
        <f>"0813"</f>
        <v>0813</v>
      </c>
      <c r="B232" s="2">
        <v>69</v>
      </c>
      <c r="C232" s="2">
        <v>41</v>
      </c>
      <c r="D232" s="2">
        <f t="shared" si="3"/>
        <v>55</v>
      </c>
    </row>
    <row r="233" spans="1:4" ht="14.25">
      <c r="A233" s="2" t="str">
        <f>"0814"</f>
        <v>0814</v>
      </c>
      <c r="B233" s="2">
        <v>77</v>
      </c>
      <c r="C233" s="2">
        <v>59</v>
      </c>
      <c r="D233" s="2">
        <f t="shared" si="3"/>
        <v>68</v>
      </c>
    </row>
    <row r="234" spans="1:4" ht="14.25">
      <c r="A234" s="2" t="str">
        <f>"0815"</f>
        <v>0815</v>
      </c>
      <c r="B234" s="2">
        <v>0</v>
      </c>
      <c r="C234" s="2">
        <v>0</v>
      </c>
      <c r="D234" s="2">
        <f t="shared" si="3"/>
        <v>0</v>
      </c>
    </row>
    <row r="235" spans="1:4" ht="14.25">
      <c r="A235" s="2" t="str">
        <f>"0816"</f>
        <v>0816</v>
      </c>
      <c r="B235" s="2">
        <v>0</v>
      </c>
      <c r="C235" s="2">
        <v>0</v>
      </c>
      <c r="D235" s="2">
        <f t="shared" si="3"/>
        <v>0</v>
      </c>
    </row>
    <row r="236" spans="1:4" ht="14.25">
      <c r="A236" s="2" t="str">
        <f>"0817"</f>
        <v>0817</v>
      </c>
      <c r="B236" s="2">
        <v>73</v>
      </c>
      <c r="C236" s="2">
        <v>45</v>
      </c>
      <c r="D236" s="2">
        <f t="shared" si="3"/>
        <v>59</v>
      </c>
    </row>
    <row r="237" spans="1:4" ht="14.25">
      <c r="A237" s="2" t="str">
        <f>"0818"</f>
        <v>0818</v>
      </c>
      <c r="B237" s="2">
        <v>62</v>
      </c>
      <c r="C237" s="2">
        <v>44</v>
      </c>
      <c r="D237" s="2">
        <f t="shared" si="3"/>
        <v>53</v>
      </c>
    </row>
    <row r="238" spans="1:4" ht="14.25">
      <c r="A238" s="2" t="str">
        <f>"0819"</f>
        <v>0819</v>
      </c>
      <c r="B238" s="2">
        <v>73</v>
      </c>
      <c r="C238" s="2">
        <v>40</v>
      </c>
      <c r="D238" s="2">
        <f t="shared" si="3"/>
        <v>56.5</v>
      </c>
    </row>
    <row r="239" spans="1:4" ht="14.25">
      <c r="A239" s="2" t="str">
        <f>"0820"</f>
        <v>0820</v>
      </c>
      <c r="B239" s="2">
        <v>76</v>
      </c>
      <c r="C239" s="2">
        <v>60</v>
      </c>
      <c r="D239" s="2">
        <f t="shared" si="3"/>
        <v>68</v>
      </c>
    </row>
    <row r="240" spans="1:4" ht="14.25">
      <c r="A240" s="2" t="str">
        <f>"0821"</f>
        <v>0821</v>
      </c>
      <c r="B240" s="2">
        <v>67</v>
      </c>
      <c r="C240" s="2">
        <v>67</v>
      </c>
      <c r="D240" s="2">
        <f t="shared" si="3"/>
        <v>67</v>
      </c>
    </row>
    <row r="241" spans="1:4" ht="14.25">
      <c r="A241" s="2" t="str">
        <f>"0822"</f>
        <v>0822</v>
      </c>
      <c r="B241" s="2">
        <v>77</v>
      </c>
      <c r="C241" s="2">
        <v>68</v>
      </c>
      <c r="D241" s="2">
        <f t="shared" si="3"/>
        <v>72.5</v>
      </c>
    </row>
    <row r="242" spans="1:4" ht="14.25">
      <c r="A242" s="2" t="str">
        <f>"0823"</f>
        <v>0823</v>
      </c>
      <c r="B242" s="2">
        <v>65</v>
      </c>
      <c r="C242" s="2">
        <v>35</v>
      </c>
      <c r="D242" s="2">
        <f t="shared" si="3"/>
        <v>50</v>
      </c>
    </row>
    <row r="243" spans="1:4" ht="14.25">
      <c r="A243" s="2" t="str">
        <f>"0824"</f>
        <v>0824</v>
      </c>
      <c r="B243" s="2">
        <v>0</v>
      </c>
      <c r="C243" s="2">
        <v>0</v>
      </c>
      <c r="D243" s="2">
        <f t="shared" si="3"/>
        <v>0</v>
      </c>
    </row>
    <row r="244" spans="1:4" ht="14.25">
      <c r="A244" s="2" t="str">
        <f>"0825"</f>
        <v>0825</v>
      </c>
      <c r="B244" s="2">
        <v>81</v>
      </c>
      <c r="C244" s="2">
        <v>76</v>
      </c>
      <c r="D244" s="2">
        <f t="shared" si="3"/>
        <v>78.5</v>
      </c>
    </row>
    <row r="245" spans="1:4" ht="14.25">
      <c r="A245" s="2" t="str">
        <f>"0826"</f>
        <v>0826</v>
      </c>
      <c r="B245" s="2">
        <v>67</v>
      </c>
      <c r="C245" s="2">
        <v>49</v>
      </c>
      <c r="D245" s="2">
        <f t="shared" si="3"/>
        <v>58</v>
      </c>
    </row>
    <row r="246" spans="1:4" ht="14.25">
      <c r="A246" s="2" t="str">
        <f>"0827"</f>
        <v>0827</v>
      </c>
      <c r="B246" s="2">
        <v>74</v>
      </c>
      <c r="C246" s="2">
        <v>62</v>
      </c>
      <c r="D246" s="2">
        <f t="shared" si="3"/>
        <v>68</v>
      </c>
    </row>
    <row r="247" spans="1:4" ht="14.25">
      <c r="A247" s="2" t="str">
        <f>"0828"</f>
        <v>0828</v>
      </c>
      <c r="B247" s="2">
        <v>71</v>
      </c>
      <c r="C247" s="2">
        <v>50</v>
      </c>
      <c r="D247" s="2">
        <f t="shared" si="3"/>
        <v>60.5</v>
      </c>
    </row>
    <row r="248" spans="1:4" ht="14.25">
      <c r="A248" s="2" t="str">
        <f>"0829"</f>
        <v>0829</v>
      </c>
      <c r="B248" s="2">
        <v>63</v>
      </c>
      <c r="C248" s="2">
        <v>56</v>
      </c>
      <c r="D248" s="2">
        <f t="shared" si="3"/>
        <v>59.5</v>
      </c>
    </row>
    <row r="249" spans="1:4" ht="14.25">
      <c r="A249" s="2" t="str">
        <f>"0830"</f>
        <v>0830</v>
      </c>
      <c r="B249" s="2">
        <v>60</v>
      </c>
      <c r="C249" s="2">
        <v>49</v>
      </c>
      <c r="D249" s="2">
        <f t="shared" si="3"/>
        <v>54.5</v>
      </c>
    </row>
    <row r="250" spans="1:4" ht="14.25">
      <c r="A250" s="2" t="str">
        <f>"0831"</f>
        <v>0831</v>
      </c>
      <c r="B250" s="2">
        <v>75</v>
      </c>
      <c r="C250" s="2">
        <v>65</v>
      </c>
      <c r="D250" s="2">
        <f t="shared" si="3"/>
        <v>70</v>
      </c>
    </row>
    <row r="251" spans="1:4" ht="14.25">
      <c r="A251" s="2" t="str">
        <f>"0901"</f>
        <v>0901</v>
      </c>
      <c r="B251" s="2">
        <v>65</v>
      </c>
      <c r="C251" s="2">
        <v>44</v>
      </c>
      <c r="D251" s="2">
        <f t="shared" si="3"/>
        <v>54.5</v>
      </c>
    </row>
    <row r="252" spans="1:4" ht="14.25">
      <c r="A252" s="2" t="str">
        <f>"0902"</f>
        <v>0902</v>
      </c>
      <c r="B252" s="2">
        <v>64</v>
      </c>
      <c r="C252" s="2">
        <v>42</v>
      </c>
      <c r="D252" s="2">
        <f t="shared" si="3"/>
        <v>53</v>
      </c>
    </row>
    <row r="253" spans="1:4" ht="14.25">
      <c r="A253" s="2" t="str">
        <f>"0903"</f>
        <v>0903</v>
      </c>
      <c r="B253" s="2">
        <v>73</v>
      </c>
      <c r="C253" s="2">
        <v>50</v>
      </c>
      <c r="D253" s="2">
        <f t="shared" si="3"/>
        <v>61.5</v>
      </c>
    </row>
    <row r="254" spans="1:4" ht="14.25">
      <c r="A254" s="2" t="str">
        <f>"0904"</f>
        <v>0904</v>
      </c>
      <c r="B254" s="2">
        <v>0</v>
      </c>
      <c r="C254" s="2">
        <v>0</v>
      </c>
      <c r="D254" s="2">
        <f t="shared" si="3"/>
        <v>0</v>
      </c>
    </row>
    <row r="255" spans="1:4" ht="14.25">
      <c r="A255" s="2" t="str">
        <f>"0905"</f>
        <v>0905</v>
      </c>
      <c r="B255" s="2">
        <v>79</v>
      </c>
      <c r="C255" s="2">
        <v>55</v>
      </c>
      <c r="D255" s="2">
        <f t="shared" si="3"/>
        <v>67</v>
      </c>
    </row>
    <row r="256" spans="1:4" ht="14.25">
      <c r="A256" s="2" t="str">
        <f>"0906"</f>
        <v>0906</v>
      </c>
      <c r="B256" s="2">
        <v>63</v>
      </c>
      <c r="C256" s="2">
        <v>43</v>
      </c>
      <c r="D256" s="2">
        <f t="shared" si="3"/>
        <v>53</v>
      </c>
    </row>
    <row r="257" spans="1:4" ht="14.25">
      <c r="A257" s="2" t="str">
        <f>"0907"</f>
        <v>0907</v>
      </c>
      <c r="B257" s="2">
        <v>69</v>
      </c>
      <c r="C257" s="2">
        <v>57</v>
      </c>
      <c r="D257" s="2">
        <f t="shared" si="3"/>
        <v>63</v>
      </c>
    </row>
    <row r="258" spans="1:4" ht="14.25">
      <c r="A258" s="2" t="str">
        <f>"0908"</f>
        <v>0908</v>
      </c>
      <c r="B258" s="2">
        <v>66</v>
      </c>
      <c r="C258" s="2">
        <v>45</v>
      </c>
      <c r="D258" s="2">
        <f t="shared" si="3"/>
        <v>55.5</v>
      </c>
    </row>
    <row r="259" spans="1:4" ht="14.25">
      <c r="A259" s="2" t="str">
        <f>"0909"</f>
        <v>0909</v>
      </c>
      <c r="B259" s="2">
        <v>70</v>
      </c>
      <c r="C259" s="2">
        <v>44</v>
      </c>
      <c r="D259" s="2">
        <f aca="true" t="shared" si="4" ref="D259:D322">B259*0.5+C259*0.5</f>
        <v>57</v>
      </c>
    </row>
    <row r="260" spans="1:4" ht="14.25">
      <c r="A260" s="2" t="str">
        <f>"0910"</f>
        <v>0910</v>
      </c>
      <c r="B260" s="2">
        <v>78</v>
      </c>
      <c r="C260" s="2">
        <v>61</v>
      </c>
      <c r="D260" s="2">
        <f t="shared" si="4"/>
        <v>69.5</v>
      </c>
    </row>
    <row r="261" spans="1:4" ht="14.25">
      <c r="A261" s="2" t="str">
        <f>"0911"</f>
        <v>0911</v>
      </c>
      <c r="B261" s="2">
        <v>81</v>
      </c>
      <c r="C261" s="2">
        <v>74</v>
      </c>
      <c r="D261" s="2">
        <f t="shared" si="4"/>
        <v>77.5</v>
      </c>
    </row>
    <row r="262" spans="1:4" ht="14.25">
      <c r="A262" s="2" t="str">
        <f>"0912"</f>
        <v>0912</v>
      </c>
      <c r="B262" s="2">
        <v>74</v>
      </c>
      <c r="C262" s="2">
        <v>56</v>
      </c>
      <c r="D262" s="2">
        <f t="shared" si="4"/>
        <v>65</v>
      </c>
    </row>
    <row r="263" spans="1:4" ht="14.25">
      <c r="A263" s="2" t="str">
        <f>"0913"</f>
        <v>0913</v>
      </c>
      <c r="B263" s="2">
        <v>76</v>
      </c>
      <c r="C263" s="2">
        <v>59</v>
      </c>
      <c r="D263" s="2">
        <f t="shared" si="4"/>
        <v>67.5</v>
      </c>
    </row>
    <row r="264" spans="1:4" ht="14.25">
      <c r="A264" s="2" t="str">
        <f>"0914"</f>
        <v>0914</v>
      </c>
      <c r="B264" s="2">
        <v>76</v>
      </c>
      <c r="C264" s="2">
        <v>52</v>
      </c>
      <c r="D264" s="2">
        <f t="shared" si="4"/>
        <v>64</v>
      </c>
    </row>
    <row r="265" spans="1:4" ht="14.25">
      <c r="A265" s="2" t="str">
        <f>"0915"</f>
        <v>0915</v>
      </c>
      <c r="B265" s="2">
        <v>70</v>
      </c>
      <c r="C265" s="2">
        <v>60</v>
      </c>
      <c r="D265" s="2">
        <f t="shared" si="4"/>
        <v>65</v>
      </c>
    </row>
    <row r="266" spans="1:4" ht="14.25">
      <c r="A266" s="2" t="str">
        <f>"0916"</f>
        <v>0916</v>
      </c>
      <c r="B266" s="2">
        <v>67</v>
      </c>
      <c r="C266" s="2">
        <v>48</v>
      </c>
      <c r="D266" s="2">
        <f t="shared" si="4"/>
        <v>57.5</v>
      </c>
    </row>
    <row r="267" spans="1:4" ht="14.25">
      <c r="A267" s="2" t="str">
        <f>"0917"</f>
        <v>0917</v>
      </c>
      <c r="B267" s="2">
        <v>0</v>
      </c>
      <c r="C267" s="2">
        <v>0</v>
      </c>
      <c r="D267" s="2">
        <f t="shared" si="4"/>
        <v>0</v>
      </c>
    </row>
    <row r="268" spans="1:4" ht="14.25">
      <c r="A268" s="2" t="str">
        <f>"0918"</f>
        <v>0918</v>
      </c>
      <c r="B268" s="2">
        <v>57</v>
      </c>
      <c r="C268" s="2">
        <v>50</v>
      </c>
      <c r="D268" s="2">
        <f t="shared" si="4"/>
        <v>53.5</v>
      </c>
    </row>
    <row r="269" spans="1:4" ht="14.25">
      <c r="A269" s="2" t="str">
        <f>"0919"</f>
        <v>0919</v>
      </c>
      <c r="B269" s="2">
        <v>69</v>
      </c>
      <c r="C269" s="2">
        <v>74</v>
      </c>
      <c r="D269" s="2">
        <f t="shared" si="4"/>
        <v>71.5</v>
      </c>
    </row>
    <row r="270" spans="1:4" ht="14.25">
      <c r="A270" s="2" t="str">
        <f>"0920"</f>
        <v>0920</v>
      </c>
      <c r="B270" s="2">
        <v>75</v>
      </c>
      <c r="C270" s="2">
        <v>69</v>
      </c>
      <c r="D270" s="2">
        <f t="shared" si="4"/>
        <v>72</v>
      </c>
    </row>
    <row r="271" spans="1:4" ht="14.25">
      <c r="A271" s="2" t="str">
        <f>"0921"</f>
        <v>0921</v>
      </c>
      <c r="B271" s="2">
        <v>76</v>
      </c>
      <c r="C271" s="2">
        <v>58</v>
      </c>
      <c r="D271" s="2">
        <f t="shared" si="4"/>
        <v>67</v>
      </c>
    </row>
    <row r="272" spans="1:4" ht="14.25">
      <c r="A272" s="2" t="str">
        <f>"0922"</f>
        <v>0922</v>
      </c>
      <c r="B272" s="2">
        <v>72</v>
      </c>
      <c r="C272" s="2">
        <v>43</v>
      </c>
      <c r="D272" s="2">
        <f t="shared" si="4"/>
        <v>57.5</v>
      </c>
    </row>
    <row r="273" spans="1:4" ht="14.25">
      <c r="A273" s="2" t="str">
        <f>"0923"</f>
        <v>0923</v>
      </c>
      <c r="B273" s="2">
        <v>75</v>
      </c>
      <c r="C273" s="2">
        <v>61</v>
      </c>
      <c r="D273" s="2">
        <f t="shared" si="4"/>
        <v>68</v>
      </c>
    </row>
    <row r="274" spans="1:4" ht="14.25">
      <c r="A274" s="2" t="str">
        <f>"0924"</f>
        <v>0924</v>
      </c>
      <c r="B274" s="2">
        <v>0</v>
      </c>
      <c r="C274" s="2">
        <v>0</v>
      </c>
      <c r="D274" s="2">
        <f t="shared" si="4"/>
        <v>0</v>
      </c>
    </row>
    <row r="275" spans="1:4" ht="14.25">
      <c r="A275" s="2" t="str">
        <f>"0925"</f>
        <v>0925</v>
      </c>
      <c r="B275" s="2">
        <v>0</v>
      </c>
      <c r="C275" s="2">
        <v>0</v>
      </c>
      <c r="D275" s="2">
        <f t="shared" si="4"/>
        <v>0</v>
      </c>
    </row>
    <row r="276" spans="1:4" ht="14.25">
      <c r="A276" s="2" t="str">
        <f>"0926"</f>
        <v>0926</v>
      </c>
      <c r="B276" s="2">
        <v>61</v>
      </c>
      <c r="C276" s="2">
        <v>34</v>
      </c>
      <c r="D276" s="2">
        <f t="shared" si="4"/>
        <v>47.5</v>
      </c>
    </row>
    <row r="277" spans="1:4" ht="14.25">
      <c r="A277" s="2" t="str">
        <f>"0927"</f>
        <v>0927</v>
      </c>
      <c r="B277" s="2">
        <v>66</v>
      </c>
      <c r="C277" s="2">
        <v>43</v>
      </c>
      <c r="D277" s="2">
        <f t="shared" si="4"/>
        <v>54.5</v>
      </c>
    </row>
    <row r="278" spans="1:4" ht="14.25">
      <c r="A278" s="2" t="str">
        <f>"0928"</f>
        <v>0928</v>
      </c>
      <c r="B278" s="2">
        <v>78</v>
      </c>
      <c r="C278" s="2">
        <v>54</v>
      </c>
      <c r="D278" s="2">
        <f t="shared" si="4"/>
        <v>66</v>
      </c>
    </row>
    <row r="279" spans="1:4" ht="14.25">
      <c r="A279" s="2" t="str">
        <f>"0929"</f>
        <v>0929</v>
      </c>
      <c r="B279" s="2">
        <v>0</v>
      </c>
      <c r="C279" s="2">
        <v>0</v>
      </c>
      <c r="D279" s="2">
        <f t="shared" si="4"/>
        <v>0</v>
      </c>
    </row>
    <row r="280" spans="1:4" ht="14.25">
      <c r="A280" s="2" t="str">
        <f>"0930"</f>
        <v>0930</v>
      </c>
      <c r="B280" s="2">
        <v>82</v>
      </c>
      <c r="C280" s="2">
        <v>58</v>
      </c>
      <c r="D280" s="2">
        <f t="shared" si="4"/>
        <v>70</v>
      </c>
    </row>
    <row r="281" spans="1:4" ht="14.25">
      <c r="A281" s="2" t="str">
        <f>"1001"</f>
        <v>1001</v>
      </c>
      <c r="B281" s="2">
        <v>0</v>
      </c>
      <c r="C281" s="2">
        <v>0</v>
      </c>
      <c r="D281" s="2">
        <f t="shared" si="4"/>
        <v>0</v>
      </c>
    </row>
    <row r="282" spans="1:4" ht="14.25">
      <c r="A282" s="2" t="str">
        <f>"1002"</f>
        <v>1002</v>
      </c>
      <c r="B282" s="2">
        <v>82</v>
      </c>
      <c r="C282" s="2">
        <v>72</v>
      </c>
      <c r="D282" s="2">
        <f t="shared" si="4"/>
        <v>77</v>
      </c>
    </row>
    <row r="283" spans="1:4" ht="14.25">
      <c r="A283" s="2" t="str">
        <f>"1003"</f>
        <v>1003</v>
      </c>
      <c r="B283" s="2">
        <v>72</v>
      </c>
      <c r="C283" s="2">
        <v>51</v>
      </c>
      <c r="D283" s="2">
        <f t="shared" si="4"/>
        <v>61.5</v>
      </c>
    </row>
    <row r="284" spans="1:4" ht="14.25">
      <c r="A284" s="2" t="str">
        <f>"1004"</f>
        <v>1004</v>
      </c>
      <c r="B284" s="2">
        <v>69</v>
      </c>
      <c r="C284" s="2">
        <v>55</v>
      </c>
      <c r="D284" s="2">
        <f t="shared" si="4"/>
        <v>62</v>
      </c>
    </row>
    <row r="285" spans="1:4" ht="14.25">
      <c r="A285" s="2" t="str">
        <f>"1005"</f>
        <v>1005</v>
      </c>
      <c r="B285" s="2">
        <v>73</v>
      </c>
      <c r="C285" s="2">
        <v>59</v>
      </c>
      <c r="D285" s="2">
        <f t="shared" si="4"/>
        <v>66</v>
      </c>
    </row>
    <row r="286" spans="1:4" ht="14.25">
      <c r="A286" s="2" t="str">
        <f>"1006"</f>
        <v>1006</v>
      </c>
      <c r="B286" s="2">
        <v>63</v>
      </c>
      <c r="C286" s="2">
        <v>41</v>
      </c>
      <c r="D286" s="2">
        <f t="shared" si="4"/>
        <v>52</v>
      </c>
    </row>
    <row r="287" spans="1:4" ht="14.25">
      <c r="A287" s="2" t="str">
        <f>"1007"</f>
        <v>1007</v>
      </c>
      <c r="B287" s="2">
        <v>0</v>
      </c>
      <c r="C287" s="2">
        <v>0</v>
      </c>
      <c r="D287" s="2">
        <f t="shared" si="4"/>
        <v>0</v>
      </c>
    </row>
    <row r="288" spans="1:4" ht="14.25">
      <c r="A288" s="2" t="str">
        <f>"1008"</f>
        <v>1008</v>
      </c>
      <c r="B288" s="2">
        <v>71</v>
      </c>
      <c r="C288" s="2">
        <v>48</v>
      </c>
      <c r="D288" s="2">
        <f t="shared" si="4"/>
        <v>59.5</v>
      </c>
    </row>
    <row r="289" spans="1:4" ht="14.25">
      <c r="A289" s="2" t="str">
        <f>"1009"</f>
        <v>1009</v>
      </c>
      <c r="B289" s="2">
        <v>77</v>
      </c>
      <c r="C289" s="2">
        <v>67</v>
      </c>
      <c r="D289" s="2">
        <f t="shared" si="4"/>
        <v>72</v>
      </c>
    </row>
    <row r="290" spans="1:4" ht="14.25">
      <c r="A290" s="2" t="str">
        <f>"1010"</f>
        <v>1010</v>
      </c>
      <c r="B290" s="2">
        <v>80</v>
      </c>
      <c r="C290" s="2">
        <v>61</v>
      </c>
      <c r="D290" s="2">
        <f t="shared" si="4"/>
        <v>70.5</v>
      </c>
    </row>
    <row r="291" spans="1:4" ht="14.25">
      <c r="A291" s="2" t="str">
        <f>"1011"</f>
        <v>1011</v>
      </c>
      <c r="B291" s="2">
        <v>67</v>
      </c>
      <c r="C291" s="2">
        <v>66</v>
      </c>
      <c r="D291" s="2">
        <f t="shared" si="4"/>
        <v>66.5</v>
      </c>
    </row>
    <row r="292" spans="1:4" ht="14.25">
      <c r="A292" s="2" t="str">
        <f>"1012"</f>
        <v>1012</v>
      </c>
      <c r="B292" s="2">
        <v>75</v>
      </c>
      <c r="C292" s="2">
        <v>68</v>
      </c>
      <c r="D292" s="2">
        <f t="shared" si="4"/>
        <v>71.5</v>
      </c>
    </row>
    <row r="293" spans="1:4" ht="14.25">
      <c r="A293" s="2" t="str">
        <f>"1013"</f>
        <v>1013</v>
      </c>
      <c r="B293" s="2">
        <v>69</v>
      </c>
      <c r="C293" s="2">
        <v>43</v>
      </c>
      <c r="D293" s="2">
        <f t="shared" si="4"/>
        <v>56</v>
      </c>
    </row>
    <row r="294" spans="1:4" ht="14.25">
      <c r="A294" s="2" t="str">
        <f>"1014"</f>
        <v>1014</v>
      </c>
      <c r="B294" s="2">
        <v>57</v>
      </c>
      <c r="C294" s="2">
        <v>34</v>
      </c>
      <c r="D294" s="2">
        <f t="shared" si="4"/>
        <v>45.5</v>
      </c>
    </row>
    <row r="295" spans="1:4" ht="14.25">
      <c r="A295" s="2" t="str">
        <f>"1015"</f>
        <v>1015</v>
      </c>
      <c r="B295" s="2">
        <v>64</v>
      </c>
      <c r="C295" s="2">
        <v>46</v>
      </c>
      <c r="D295" s="2">
        <f t="shared" si="4"/>
        <v>55</v>
      </c>
    </row>
    <row r="296" spans="1:4" ht="14.25">
      <c r="A296" s="2" t="str">
        <f>"1016"</f>
        <v>1016</v>
      </c>
      <c r="B296" s="2">
        <v>68</v>
      </c>
      <c r="C296" s="2">
        <v>40</v>
      </c>
      <c r="D296" s="2">
        <f t="shared" si="4"/>
        <v>54</v>
      </c>
    </row>
    <row r="297" spans="1:4" ht="14.25">
      <c r="A297" s="2" t="str">
        <f>"1017"</f>
        <v>1017</v>
      </c>
      <c r="B297" s="2">
        <v>81</v>
      </c>
      <c r="C297" s="2">
        <v>55</v>
      </c>
      <c r="D297" s="2">
        <f t="shared" si="4"/>
        <v>68</v>
      </c>
    </row>
    <row r="298" spans="1:4" ht="14.25">
      <c r="A298" s="2" t="str">
        <f>"1018"</f>
        <v>1018</v>
      </c>
      <c r="B298" s="2">
        <v>70</v>
      </c>
      <c r="C298" s="2">
        <v>51</v>
      </c>
      <c r="D298" s="2">
        <f t="shared" si="4"/>
        <v>60.5</v>
      </c>
    </row>
    <row r="299" spans="1:4" ht="14.25">
      <c r="A299" s="2" t="str">
        <f>"1019"</f>
        <v>1019</v>
      </c>
      <c r="B299" s="2">
        <v>59</v>
      </c>
      <c r="C299" s="2">
        <v>48</v>
      </c>
      <c r="D299" s="2">
        <f t="shared" si="4"/>
        <v>53.5</v>
      </c>
    </row>
    <row r="300" spans="1:4" ht="14.25">
      <c r="A300" s="2" t="str">
        <f>"1020"</f>
        <v>1020</v>
      </c>
      <c r="B300" s="2">
        <v>71</v>
      </c>
      <c r="C300" s="2">
        <v>69</v>
      </c>
      <c r="D300" s="2">
        <f t="shared" si="4"/>
        <v>70</v>
      </c>
    </row>
    <row r="301" spans="1:4" ht="14.25">
      <c r="A301" s="2" t="str">
        <f>"1021"</f>
        <v>1021</v>
      </c>
      <c r="B301" s="2">
        <v>71</v>
      </c>
      <c r="C301" s="2">
        <v>53</v>
      </c>
      <c r="D301" s="2">
        <f t="shared" si="4"/>
        <v>62</v>
      </c>
    </row>
    <row r="302" spans="1:4" ht="14.25">
      <c r="A302" s="2" t="str">
        <f>"1022"</f>
        <v>1022</v>
      </c>
      <c r="B302" s="2">
        <v>69</v>
      </c>
      <c r="C302" s="2">
        <v>46</v>
      </c>
      <c r="D302" s="2">
        <f t="shared" si="4"/>
        <v>57.5</v>
      </c>
    </row>
    <row r="303" spans="1:4" ht="14.25">
      <c r="A303" s="2" t="str">
        <f>"1023"</f>
        <v>1023</v>
      </c>
      <c r="B303" s="2">
        <v>70</v>
      </c>
      <c r="C303" s="2">
        <v>47</v>
      </c>
      <c r="D303" s="2">
        <f t="shared" si="4"/>
        <v>58.5</v>
      </c>
    </row>
    <row r="304" spans="1:4" ht="14.25">
      <c r="A304" s="2" t="str">
        <f>"1024"</f>
        <v>1024</v>
      </c>
      <c r="B304" s="2">
        <v>69</v>
      </c>
      <c r="C304" s="2">
        <v>69</v>
      </c>
      <c r="D304" s="2">
        <f t="shared" si="4"/>
        <v>69</v>
      </c>
    </row>
    <row r="305" spans="1:4" ht="14.25">
      <c r="A305" s="2" t="str">
        <f>"1025"</f>
        <v>1025</v>
      </c>
      <c r="B305" s="2">
        <v>67</v>
      </c>
      <c r="C305" s="2">
        <v>58</v>
      </c>
      <c r="D305" s="2">
        <f t="shared" si="4"/>
        <v>62.5</v>
      </c>
    </row>
    <row r="306" spans="1:4" ht="14.25">
      <c r="A306" s="2" t="str">
        <f>"1026"</f>
        <v>1026</v>
      </c>
      <c r="B306" s="2">
        <v>0</v>
      </c>
      <c r="C306" s="2">
        <v>0</v>
      </c>
      <c r="D306" s="2">
        <f t="shared" si="4"/>
        <v>0</v>
      </c>
    </row>
    <row r="307" spans="1:4" ht="14.25">
      <c r="A307" s="2" t="str">
        <f>"1027"</f>
        <v>1027</v>
      </c>
      <c r="B307" s="2">
        <v>75</v>
      </c>
      <c r="C307" s="2">
        <v>60</v>
      </c>
      <c r="D307" s="2">
        <f t="shared" si="4"/>
        <v>67.5</v>
      </c>
    </row>
    <row r="308" spans="1:4" ht="14.25">
      <c r="A308" s="2" t="str">
        <f>"1028"</f>
        <v>1028</v>
      </c>
      <c r="B308" s="2">
        <v>58</v>
      </c>
      <c r="C308" s="2">
        <v>40</v>
      </c>
      <c r="D308" s="2">
        <f t="shared" si="4"/>
        <v>49</v>
      </c>
    </row>
    <row r="309" spans="1:4" ht="14.25">
      <c r="A309" s="2" t="str">
        <f>"1029"</f>
        <v>1029</v>
      </c>
      <c r="B309" s="2">
        <v>0</v>
      </c>
      <c r="C309" s="2">
        <v>0</v>
      </c>
      <c r="D309" s="2">
        <f t="shared" si="4"/>
        <v>0</v>
      </c>
    </row>
    <row r="310" spans="1:4" ht="14.25">
      <c r="A310" s="2" t="str">
        <f>"1030"</f>
        <v>1030</v>
      </c>
      <c r="B310" s="2">
        <v>70</v>
      </c>
      <c r="C310" s="2">
        <v>55</v>
      </c>
      <c r="D310" s="2">
        <f t="shared" si="4"/>
        <v>62.5</v>
      </c>
    </row>
    <row r="311" spans="1:4" ht="14.25">
      <c r="A311" s="2" t="str">
        <f>"1101"</f>
        <v>1101</v>
      </c>
      <c r="B311" s="2">
        <v>77</v>
      </c>
      <c r="C311" s="2">
        <v>75</v>
      </c>
      <c r="D311" s="2">
        <f t="shared" si="4"/>
        <v>76</v>
      </c>
    </row>
    <row r="312" spans="1:4" ht="14.25">
      <c r="A312" s="2" t="str">
        <f>"1102"</f>
        <v>1102</v>
      </c>
      <c r="B312" s="2">
        <v>71</v>
      </c>
      <c r="C312" s="2">
        <v>60</v>
      </c>
      <c r="D312" s="2">
        <f t="shared" si="4"/>
        <v>65.5</v>
      </c>
    </row>
    <row r="313" spans="1:4" ht="14.25">
      <c r="A313" s="2" t="str">
        <f>"1103"</f>
        <v>1103</v>
      </c>
      <c r="B313" s="2">
        <v>61</v>
      </c>
      <c r="C313" s="2">
        <v>58</v>
      </c>
      <c r="D313" s="2">
        <f t="shared" si="4"/>
        <v>59.5</v>
      </c>
    </row>
    <row r="314" spans="1:4" ht="14.25">
      <c r="A314" s="2" t="str">
        <f>"1104"</f>
        <v>1104</v>
      </c>
      <c r="B314" s="2">
        <v>61</v>
      </c>
      <c r="C314" s="2">
        <v>36</v>
      </c>
      <c r="D314" s="2">
        <f t="shared" si="4"/>
        <v>48.5</v>
      </c>
    </row>
    <row r="315" spans="1:4" ht="14.25">
      <c r="A315" s="2" t="str">
        <f>"1105"</f>
        <v>1105</v>
      </c>
      <c r="B315" s="2">
        <v>72</v>
      </c>
      <c r="C315" s="2">
        <v>53</v>
      </c>
      <c r="D315" s="2">
        <f t="shared" si="4"/>
        <v>62.5</v>
      </c>
    </row>
    <row r="316" spans="1:4" ht="14.25">
      <c r="A316" s="2" t="str">
        <f>"1106"</f>
        <v>1106</v>
      </c>
      <c r="B316" s="2">
        <v>68</v>
      </c>
      <c r="C316" s="2">
        <v>46</v>
      </c>
      <c r="D316" s="2">
        <f t="shared" si="4"/>
        <v>57</v>
      </c>
    </row>
    <row r="317" spans="1:4" ht="14.25">
      <c r="A317" s="2" t="str">
        <f>"1107"</f>
        <v>1107</v>
      </c>
      <c r="B317" s="2">
        <v>71</v>
      </c>
      <c r="C317" s="2">
        <v>58</v>
      </c>
      <c r="D317" s="2">
        <f t="shared" si="4"/>
        <v>64.5</v>
      </c>
    </row>
    <row r="318" spans="1:4" ht="14.25">
      <c r="A318" s="2" t="str">
        <f>"1108"</f>
        <v>1108</v>
      </c>
      <c r="B318" s="2">
        <v>62</v>
      </c>
      <c r="C318" s="2">
        <v>50</v>
      </c>
      <c r="D318" s="2">
        <f t="shared" si="4"/>
        <v>56</v>
      </c>
    </row>
    <row r="319" spans="1:4" ht="14.25">
      <c r="A319" s="2" t="str">
        <f>"1109"</f>
        <v>1109</v>
      </c>
      <c r="B319" s="2">
        <v>0</v>
      </c>
      <c r="C319" s="2">
        <v>0</v>
      </c>
      <c r="D319" s="2">
        <f t="shared" si="4"/>
        <v>0</v>
      </c>
    </row>
    <row r="320" spans="1:4" ht="14.25">
      <c r="A320" s="2" t="str">
        <f>"1110"</f>
        <v>1110</v>
      </c>
      <c r="B320" s="2">
        <v>56</v>
      </c>
      <c r="C320" s="2">
        <v>48</v>
      </c>
      <c r="D320" s="2">
        <f t="shared" si="4"/>
        <v>52</v>
      </c>
    </row>
    <row r="321" spans="1:4" ht="14.25">
      <c r="A321" s="2" t="str">
        <f>"1111"</f>
        <v>1111</v>
      </c>
      <c r="B321" s="2">
        <v>0</v>
      </c>
      <c r="C321" s="2">
        <v>0</v>
      </c>
      <c r="D321" s="2">
        <f t="shared" si="4"/>
        <v>0</v>
      </c>
    </row>
    <row r="322" spans="1:4" ht="14.25">
      <c r="A322" s="2" t="str">
        <f>"1112"</f>
        <v>1112</v>
      </c>
      <c r="B322" s="2">
        <v>69</v>
      </c>
      <c r="C322" s="2">
        <v>51</v>
      </c>
      <c r="D322" s="2">
        <f t="shared" si="4"/>
        <v>60</v>
      </c>
    </row>
    <row r="323" spans="1:4" ht="14.25">
      <c r="A323" s="2" t="str">
        <f>"1113"</f>
        <v>1113</v>
      </c>
      <c r="B323" s="2">
        <v>73</v>
      </c>
      <c r="C323" s="2">
        <v>66</v>
      </c>
      <c r="D323" s="2">
        <f aca="true" t="shared" si="5" ref="D323:D386">B323*0.5+C323*0.5</f>
        <v>69.5</v>
      </c>
    </row>
    <row r="324" spans="1:4" ht="14.25">
      <c r="A324" s="2" t="str">
        <f>"1114"</f>
        <v>1114</v>
      </c>
      <c r="B324" s="2">
        <v>58</v>
      </c>
      <c r="C324" s="2">
        <v>49</v>
      </c>
      <c r="D324" s="2">
        <f t="shared" si="5"/>
        <v>53.5</v>
      </c>
    </row>
    <row r="325" spans="1:4" ht="14.25">
      <c r="A325" s="2" t="str">
        <f>"1115"</f>
        <v>1115</v>
      </c>
      <c r="B325" s="2">
        <v>74</v>
      </c>
      <c r="C325" s="2">
        <v>56</v>
      </c>
      <c r="D325" s="2">
        <f t="shared" si="5"/>
        <v>65</v>
      </c>
    </row>
    <row r="326" spans="1:4" ht="14.25">
      <c r="A326" s="2" t="str">
        <f>"1116"</f>
        <v>1116</v>
      </c>
      <c r="B326" s="2">
        <v>70</v>
      </c>
      <c r="C326" s="2">
        <v>55</v>
      </c>
      <c r="D326" s="2">
        <f t="shared" si="5"/>
        <v>62.5</v>
      </c>
    </row>
    <row r="327" spans="1:4" ht="14.25">
      <c r="A327" s="2" t="str">
        <f>"1117"</f>
        <v>1117</v>
      </c>
      <c r="B327" s="2">
        <v>76</v>
      </c>
      <c r="C327" s="2">
        <v>57</v>
      </c>
      <c r="D327" s="2">
        <f t="shared" si="5"/>
        <v>66.5</v>
      </c>
    </row>
    <row r="328" spans="1:4" ht="14.25">
      <c r="A328" s="2" t="str">
        <f>"1118"</f>
        <v>1118</v>
      </c>
      <c r="B328" s="2">
        <v>0</v>
      </c>
      <c r="C328" s="2">
        <v>0</v>
      </c>
      <c r="D328" s="2">
        <f t="shared" si="5"/>
        <v>0</v>
      </c>
    </row>
    <row r="329" spans="1:4" ht="14.25">
      <c r="A329" s="2" t="str">
        <f>"1119"</f>
        <v>1119</v>
      </c>
      <c r="B329" s="2">
        <v>0</v>
      </c>
      <c r="C329" s="2">
        <v>0</v>
      </c>
      <c r="D329" s="2">
        <f t="shared" si="5"/>
        <v>0</v>
      </c>
    </row>
    <row r="330" spans="1:4" ht="14.25">
      <c r="A330" s="2" t="str">
        <f>"1120"</f>
        <v>1120</v>
      </c>
      <c r="B330" s="2">
        <v>67</v>
      </c>
      <c r="C330" s="2">
        <v>46</v>
      </c>
      <c r="D330" s="2">
        <f t="shared" si="5"/>
        <v>56.5</v>
      </c>
    </row>
    <row r="331" spans="1:4" ht="14.25">
      <c r="A331" s="2" t="str">
        <f>"1121"</f>
        <v>1121</v>
      </c>
      <c r="B331" s="2">
        <v>0</v>
      </c>
      <c r="C331" s="2">
        <v>0</v>
      </c>
      <c r="D331" s="2">
        <f t="shared" si="5"/>
        <v>0</v>
      </c>
    </row>
    <row r="332" spans="1:4" ht="14.25">
      <c r="A332" s="2" t="str">
        <f>"1122"</f>
        <v>1122</v>
      </c>
      <c r="B332" s="2">
        <v>0</v>
      </c>
      <c r="C332" s="2">
        <v>0</v>
      </c>
      <c r="D332" s="2">
        <f t="shared" si="5"/>
        <v>0</v>
      </c>
    </row>
    <row r="333" spans="1:4" ht="14.25">
      <c r="A333" s="2" t="str">
        <f>"1123"</f>
        <v>1123</v>
      </c>
      <c r="B333" s="2">
        <v>73</v>
      </c>
      <c r="C333" s="2">
        <v>49</v>
      </c>
      <c r="D333" s="2">
        <f t="shared" si="5"/>
        <v>61</v>
      </c>
    </row>
    <row r="334" spans="1:4" ht="14.25">
      <c r="A334" s="2" t="str">
        <f>"1124"</f>
        <v>1124</v>
      </c>
      <c r="B334" s="2">
        <v>59</v>
      </c>
      <c r="C334" s="2">
        <v>52</v>
      </c>
      <c r="D334" s="2">
        <f t="shared" si="5"/>
        <v>55.5</v>
      </c>
    </row>
    <row r="335" spans="1:4" ht="14.25">
      <c r="A335" s="2" t="str">
        <f>"1125"</f>
        <v>1125</v>
      </c>
      <c r="B335" s="2">
        <v>66</v>
      </c>
      <c r="C335" s="2">
        <v>53</v>
      </c>
      <c r="D335" s="2">
        <f t="shared" si="5"/>
        <v>59.5</v>
      </c>
    </row>
    <row r="336" spans="1:4" ht="14.25">
      <c r="A336" s="2" t="str">
        <f>"1126"</f>
        <v>1126</v>
      </c>
      <c r="B336" s="2">
        <v>70</v>
      </c>
      <c r="C336" s="2">
        <v>54</v>
      </c>
      <c r="D336" s="2">
        <f t="shared" si="5"/>
        <v>62</v>
      </c>
    </row>
    <row r="337" spans="1:4" ht="14.25">
      <c r="A337" s="2" t="str">
        <f>"1127"</f>
        <v>1127</v>
      </c>
      <c r="B337" s="2">
        <v>72</v>
      </c>
      <c r="C337" s="2">
        <v>60</v>
      </c>
      <c r="D337" s="2">
        <f t="shared" si="5"/>
        <v>66</v>
      </c>
    </row>
    <row r="338" spans="1:4" ht="14.25">
      <c r="A338" s="2" t="str">
        <f>"1128"</f>
        <v>1128</v>
      </c>
      <c r="B338" s="2">
        <v>65</v>
      </c>
      <c r="C338" s="2">
        <v>29</v>
      </c>
      <c r="D338" s="2">
        <f t="shared" si="5"/>
        <v>47</v>
      </c>
    </row>
    <row r="339" spans="1:4" ht="14.25">
      <c r="A339" s="2" t="str">
        <f>"1129"</f>
        <v>1129</v>
      </c>
      <c r="B339" s="2">
        <v>0</v>
      </c>
      <c r="C339" s="2">
        <v>0</v>
      </c>
      <c r="D339" s="2">
        <f t="shared" si="5"/>
        <v>0</v>
      </c>
    </row>
    <row r="340" spans="1:4" ht="14.25">
      <c r="A340" s="2" t="str">
        <f>"1130"</f>
        <v>1130</v>
      </c>
      <c r="B340" s="2">
        <v>0</v>
      </c>
      <c r="C340" s="2">
        <v>0</v>
      </c>
      <c r="D340" s="2">
        <f t="shared" si="5"/>
        <v>0</v>
      </c>
    </row>
    <row r="341" spans="1:4" ht="14.25">
      <c r="A341" s="2" t="str">
        <f>"1201"</f>
        <v>1201</v>
      </c>
      <c r="B341" s="2">
        <v>70</v>
      </c>
      <c r="C341" s="2">
        <v>50</v>
      </c>
      <c r="D341" s="2">
        <f t="shared" si="5"/>
        <v>60</v>
      </c>
    </row>
    <row r="342" spans="1:4" ht="14.25">
      <c r="A342" s="2" t="str">
        <f>"1202"</f>
        <v>1202</v>
      </c>
      <c r="B342" s="2">
        <v>0</v>
      </c>
      <c r="C342" s="2">
        <v>0</v>
      </c>
      <c r="D342" s="2">
        <f t="shared" si="5"/>
        <v>0</v>
      </c>
    </row>
    <row r="343" spans="1:4" ht="14.25">
      <c r="A343" s="2" t="str">
        <f>"1203"</f>
        <v>1203</v>
      </c>
      <c r="B343" s="2">
        <v>74</v>
      </c>
      <c r="C343" s="2">
        <v>52</v>
      </c>
      <c r="D343" s="2">
        <f t="shared" si="5"/>
        <v>63</v>
      </c>
    </row>
    <row r="344" spans="1:4" ht="14.25">
      <c r="A344" s="2" t="str">
        <f>"1204"</f>
        <v>1204</v>
      </c>
      <c r="B344" s="2">
        <v>0</v>
      </c>
      <c r="C344" s="2">
        <v>0</v>
      </c>
      <c r="D344" s="2">
        <f t="shared" si="5"/>
        <v>0</v>
      </c>
    </row>
    <row r="345" spans="1:4" ht="14.25">
      <c r="A345" s="2" t="str">
        <f>"1205"</f>
        <v>1205</v>
      </c>
      <c r="B345" s="2">
        <v>78</v>
      </c>
      <c r="C345" s="2">
        <v>56</v>
      </c>
      <c r="D345" s="2">
        <f t="shared" si="5"/>
        <v>67</v>
      </c>
    </row>
    <row r="346" spans="1:4" ht="14.25">
      <c r="A346" s="2" t="str">
        <f>"1206"</f>
        <v>1206</v>
      </c>
      <c r="B346" s="2">
        <v>68</v>
      </c>
      <c r="C346" s="2">
        <v>39</v>
      </c>
      <c r="D346" s="2">
        <f t="shared" si="5"/>
        <v>53.5</v>
      </c>
    </row>
    <row r="347" spans="1:4" ht="14.25">
      <c r="A347" s="2" t="str">
        <f>"1207"</f>
        <v>1207</v>
      </c>
      <c r="B347" s="2">
        <v>0</v>
      </c>
      <c r="C347" s="2">
        <v>0</v>
      </c>
      <c r="D347" s="2">
        <f t="shared" si="5"/>
        <v>0</v>
      </c>
    </row>
    <row r="348" spans="1:4" ht="14.25">
      <c r="A348" s="2" t="str">
        <f>"1208"</f>
        <v>1208</v>
      </c>
      <c r="B348" s="2">
        <v>0</v>
      </c>
      <c r="C348" s="2">
        <v>0</v>
      </c>
      <c r="D348" s="2">
        <f t="shared" si="5"/>
        <v>0</v>
      </c>
    </row>
    <row r="349" spans="1:4" ht="14.25">
      <c r="A349" s="2" t="str">
        <f>"1209"</f>
        <v>1209</v>
      </c>
      <c r="B349" s="2">
        <v>72</v>
      </c>
      <c r="C349" s="2">
        <v>42</v>
      </c>
      <c r="D349" s="2">
        <f t="shared" si="5"/>
        <v>57</v>
      </c>
    </row>
    <row r="350" spans="1:4" ht="14.25">
      <c r="A350" s="2" t="str">
        <f>"1210"</f>
        <v>1210</v>
      </c>
      <c r="B350" s="2">
        <v>71</v>
      </c>
      <c r="C350" s="2">
        <v>56</v>
      </c>
      <c r="D350" s="2">
        <f t="shared" si="5"/>
        <v>63.5</v>
      </c>
    </row>
    <row r="351" spans="1:4" ht="14.25">
      <c r="A351" s="2" t="str">
        <f>"1211"</f>
        <v>1211</v>
      </c>
      <c r="B351" s="2">
        <v>0</v>
      </c>
      <c r="C351" s="2">
        <v>0</v>
      </c>
      <c r="D351" s="2">
        <f t="shared" si="5"/>
        <v>0</v>
      </c>
    </row>
    <row r="352" spans="1:4" ht="14.25">
      <c r="A352" s="2" t="str">
        <f>"1212"</f>
        <v>1212</v>
      </c>
      <c r="B352" s="2">
        <v>67</v>
      </c>
      <c r="C352" s="2">
        <v>54</v>
      </c>
      <c r="D352" s="2">
        <f t="shared" si="5"/>
        <v>60.5</v>
      </c>
    </row>
    <row r="353" spans="1:4" ht="14.25">
      <c r="A353" s="2" t="str">
        <f>"1213"</f>
        <v>1213</v>
      </c>
      <c r="B353" s="2">
        <v>66</v>
      </c>
      <c r="C353" s="2">
        <v>35</v>
      </c>
      <c r="D353" s="2">
        <f t="shared" si="5"/>
        <v>50.5</v>
      </c>
    </row>
    <row r="354" spans="1:4" ht="14.25">
      <c r="A354" s="2" t="str">
        <f>"1214"</f>
        <v>1214</v>
      </c>
      <c r="B354" s="2">
        <v>79</v>
      </c>
      <c r="C354" s="2">
        <v>62</v>
      </c>
      <c r="D354" s="2">
        <f t="shared" si="5"/>
        <v>70.5</v>
      </c>
    </row>
    <row r="355" spans="1:4" ht="14.25">
      <c r="A355" s="2" t="str">
        <f>"1215"</f>
        <v>1215</v>
      </c>
      <c r="B355" s="2">
        <v>69</v>
      </c>
      <c r="C355" s="2">
        <v>43</v>
      </c>
      <c r="D355" s="2">
        <f t="shared" si="5"/>
        <v>56</v>
      </c>
    </row>
    <row r="356" spans="1:4" ht="14.25">
      <c r="A356" s="2" t="str">
        <f>"1216"</f>
        <v>1216</v>
      </c>
      <c r="B356" s="2">
        <v>65</v>
      </c>
      <c r="C356" s="2">
        <v>51</v>
      </c>
      <c r="D356" s="2">
        <f t="shared" si="5"/>
        <v>58</v>
      </c>
    </row>
    <row r="357" spans="1:4" ht="14.25">
      <c r="A357" s="2" t="str">
        <f>"1217"</f>
        <v>1217</v>
      </c>
      <c r="B357" s="2">
        <v>77</v>
      </c>
      <c r="C357" s="2">
        <v>68</v>
      </c>
      <c r="D357" s="2">
        <f t="shared" si="5"/>
        <v>72.5</v>
      </c>
    </row>
    <row r="358" spans="1:4" ht="14.25">
      <c r="A358" s="2" t="str">
        <f>"1218"</f>
        <v>1218</v>
      </c>
      <c r="B358" s="2">
        <v>63</v>
      </c>
      <c r="C358" s="2">
        <v>53</v>
      </c>
      <c r="D358" s="2">
        <f t="shared" si="5"/>
        <v>58</v>
      </c>
    </row>
    <row r="359" spans="1:4" ht="14.25">
      <c r="A359" s="2" t="str">
        <f>"1219"</f>
        <v>1219</v>
      </c>
      <c r="B359" s="2">
        <v>73</v>
      </c>
      <c r="C359" s="2">
        <v>63</v>
      </c>
      <c r="D359" s="2">
        <f t="shared" si="5"/>
        <v>68</v>
      </c>
    </row>
    <row r="360" spans="1:4" ht="14.25">
      <c r="A360" s="2" t="str">
        <f>"1220"</f>
        <v>1220</v>
      </c>
      <c r="B360" s="2">
        <v>63</v>
      </c>
      <c r="C360" s="2">
        <v>45</v>
      </c>
      <c r="D360" s="2">
        <f t="shared" si="5"/>
        <v>54</v>
      </c>
    </row>
    <row r="361" spans="1:4" ht="14.25">
      <c r="A361" s="2" t="str">
        <f>"1221"</f>
        <v>1221</v>
      </c>
      <c r="B361" s="2">
        <v>74</v>
      </c>
      <c r="C361" s="2">
        <v>45</v>
      </c>
      <c r="D361" s="2">
        <f t="shared" si="5"/>
        <v>59.5</v>
      </c>
    </row>
    <row r="362" spans="1:4" ht="14.25">
      <c r="A362" s="2" t="str">
        <f>"1222"</f>
        <v>1222</v>
      </c>
      <c r="B362" s="2">
        <v>66</v>
      </c>
      <c r="C362" s="2">
        <v>44</v>
      </c>
      <c r="D362" s="2">
        <f t="shared" si="5"/>
        <v>55</v>
      </c>
    </row>
    <row r="363" spans="1:4" ht="14.25">
      <c r="A363" s="2" t="str">
        <f>"1223"</f>
        <v>1223</v>
      </c>
      <c r="B363" s="2">
        <v>69</v>
      </c>
      <c r="C363" s="2">
        <v>60</v>
      </c>
      <c r="D363" s="2">
        <f t="shared" si="5"/>
        <v>64.5</v>
      </c>
    </row>
    <row r="364" spans="1:4" ht="14.25">
      <c r="A364" s="2" t="str">
        <f>"1224"</f>
        <v>1224</v>
      </c>
      <c r="B364" s="2">
        <v>70</v>
      </c>
      <c r="C364" s="2">
        <v>50</v>
      </c>
      <c r="D364" s="2">
        <f t="shared" si="5"/>
        <v>60</v>
      </c>
    </row>
    <row r="365" spans="1:4" ht="14.25">
      <c r="A365" s="2" t="str">
        <f>"1225"</f>
        <v>1225</v>
      </c>
      <c r="B365" s="2">
        <v>62</v>
      </c>
      <c r="C365" s="2">
        <v>30</v>
      </c>
      <c r="D365" s="2">
        <f t="shared" si="5"/>
        <v>46</v>
      </c>
    </row>
    <row r="366" spans="1:4" ht="14.25">
      <c r="A366" s="2" t="str">
        <f>"1226"</f>
        <v>1226</v>
      </c>
      <c r="B366" s="2">
        <v>0</v>
      </c>
      <c r="C366" s="2">
        <v>0</v>
      </c>
      <c r="D366" s="2">
        <f t="shared" si="5"/>
        <v>0</v>
      </c>
    </row>
    <row r="367" spans="1:4" ht="14.25">
      <c r="A367" s="2" t="str">
        <f>"1227"</f>
        <v>1227</v>
      </c>
      <c r="B367" s="2">
        <v>67</v>
      </c>
      <c r="C367" s="2">
        <v>75</v>
      </c>
      <c r="D367" s="2">
        <f t="shared" si="5"/>
        <v>71</v>
      </c>
    </row>
    <row r="368" spans="1:4" ht="14.25">
      <c r="A368" s="2" t="str">
        <f>"1228"</f>
        <v>1228</v>
      </c>
      <c r="B368" s="2">
        <v>0</v>
      </c>
      <c r="C368" s="2">
        <v>0</v>
      </c>
      <c r="D368" s="2">
        <f t="shared" si="5"/>
        <v>0</v>
      </c>
    </row>
    <row r="369" spans="1:4" ht="14.25">
      <c r="A369" s="2" t="str">
        <f>"1229"</f>
        <v>1229</v>
      </c>
      <c r="B369" s="2">
        <v>74</v>
      </c>
      <c r="C369" s="2">
        <v>63</v>
      </c>
      <c r="D369" s="2">
        <f t="shared" si="5"/>
        <v>68.5</v>
      </c>
    </row>
    <row r="370" spans="1:4" ht="14.25">
      <c r="A370" s="2" t="str">
        <f>"1230"</f>
        <v>1230</v>
      </c>
      <c r="B370" s="2">
        <v>71</v>
      </c>
      <c r="C370" s="2">
        <v>44</v>
      </c>
      <c r="D370" s="2">
        <f t="shared" si="5"/>
        <v>57.5</v>
      </c>
    </row>
    <row r="371" spans="1:4" ht="14.25">
      <c r="A371" s="2" t="str">
        <f>"1301"</f>
        <v>1301</v>
      </c>
      <c r="B371" s="2">
        <v>76</v>
      </c>
      <c r="C371" s="2">
        <v>48</v>
      </c>
      <c r="D371" s="2">
        <f t="shared" si="5"/>
        <v>62</v>
      </c>
    </row>
    <row r="372" spans="1:4" ht="14.25">
      <c r="A372" s="2" t="str">
        <f>"1302"</f>
        <v>1302</v>
      </c>
      <c r="B372" s="2">
        <v>65</v>
      </c>
      <c r="C372" s="2">
        <v>42</v>
      </c>
      <c r="D372" s="2">
        <f t="shared" si="5"/>
        <v>53.5</v>
      </c>
    </row>
    <row r="373" spans="1:4" ht="14.25">
      <c r="A373" s="2" t="str">
        <f>"1303"</f>
        <v>1303</v>
      </c>
      <c r="B373" s="2">
        <v>65</v>
      </c>
      <c r="C373" s="2">
        <v>52</v>
      </c>
      <c r="D373" s="2">
        <f t="shared" si="5"/>
        <v>58.5</v>
      </c>
    </row>
    <row r="374" spans="1:4" ht="14.25">
      <c r="A374" s="2" t="str">
        <f>"1304"</f>
        <v>1304</v>
      </c>
      <c r="B374" s="2">
        <v>78</v>
      </c>
      <c r="C374" s="2">
        <v>51</v>
      </c>
      <c r="D374" s="2">
        <f t="shared" si="5"/>
        <v>64.5</v>
      </c>
    </row>
    <row r="375" spans="1:4" ht="14.25">
      <c r="A375" s="2" t="str">
        <f>"1305"</f>
        <v>1305</v>
      </c>
      <c r="B375" s="2">
        <v>77</v>
      </c>
      <c r="C375" s="2">
        <v>62</v>
      </c>
      <c r="D375" s="2">
        <f t="shared" si="5"/>
        <v>69.5</v>
      </c>
    </row>
    <row r="376" spans="1:4" ht="14.25">
      <c r="A376" s="2" t="str">
        <f>"1306"</f>
        <v>1306</v>
      </c>
      <c r="B376" s="2">
        <v>74</v>
      </c>
      <c r="C376" s="2">
        <v>50</v>
      </c>
      <c r="D376" s="2">
        <f t="shared" si="5"/>
        <v>62</v>
      </c>
    </row>
    <row r="377" spans="1:4" ht="14.25">
      <c r="A377" s="2" t="str">
        <f>"1307"</f>
        <v>1307</v>
      </c>
      <c r="B377" s="2">
        <v>80</v>
      </c>
      <c r="C377" s="2">
        <v>60</v>
      </c>
      <c r="D377" s="2">
        <f t="shared" si="5"/>
        <v>70</v>
      </c>
    </row>
    <row r="378" spans="1:4" ht="14.25">
      <c r="A378" s="2" t="str">
        <f>"1308"</f>
        <v>1308</v>
      </c>
      <c r="B378" s="2">
        <v>75</v>
      </c>
      <c r="C378" s="2">
        <v>44</v>
      </c>
      <c r="D378" s="2">
        <f t="shared" si="5"/>
        <v>59.5</v>
      </c>
    </row>
    <row r="379" spans="1:4" ht="14.25">
      <c r="A379" s="2" t="str">
        <f>"1309"</f>
        <v>1309</v>
      </c>
      <c r="B379" s="2">
        <v>69</v>
      </c>
      <c r="C379" s="2">
        <v>58</v>
      </c>
      <c r="D379" s="2">
        <f t="shared" si="5"/>
        <v>63.5</v>
      </c>
    </row>
    <row r="380" spans="1:4" ht="14.25">
      <c r="A380" s="2" t="str">
        <f>"1310"</f>
        <v>1310</v>
      </c>
      <c r="B380" s="2">
        <v>0</v>
      </c>
      <c r="C380" s="2">
        <v>0</v>
      </c>
      <c r="D380" s="2">
        <f t="shared" si="5"/>
        <v>0</v>
      </c>
    </row>
    <row r="381" spans="1:4" ht="14.25">
      <c r="A381" s="2" t="str">
        <f>"1311"</f>
        <v>1311</v>
      </c>
      <c r="B381" s="2">
        <v>73</v>
      </c>
      <c r="C381" s="2">
        <v>53</v>
      </c>
      <c r="D381" s="2">
        <f t="shared" si="5"/>
        <v>63</v>
      </c>
    </row>
    <row r="382" spans="1:4" ht="14.25">
      <c r="A382" s="2" t="str">
        <f>"1312"</f>
        <v>1312</v>
      </c>
      <c r="B382" s="2">
        <v>69</v>
      </c>
      <c r="C382" s="2">
        <v>61</v>
      </c>
      <c r="D382" s="2">
        <f t="shared" si="5"/>
        <v>65</v>
      </c>
    </row>
    <row r="383" spans="1:4" ht="14.25">
      <c r="A383" s="2" t="str">
        <f>"1313"</f>
        <v>1313</v>
      </c>
      <c r="B383" s="2">
        <v>67</v>
      </c>
      <c r="C383" s="2">
        <v>44</v>
      </c>
      <c r="D383" s="2">
        <f t="shared" si="5"/>
        <v>55.5</v>
      </c>
    </row>
    <row r="384" spans="1:4" ht="14.25">
      <c r="A384" s="2" t="str">
        <f>"1314"</f>
        <v>1314</v>
      </c>
      <c r="B384" s="2">
        <v>71</v>
      </c>
      <c r="C384" s="2">
        <v>52</v>
      </c>
      <c r="D384" s="2">
        <f t="shared" si="5"/>
        <v>61.5</v>
      </c>
    </row>
    <row r="385" spans="1:4" ht="14.25">
      <c r="A385" s="2" t="str">
        <f>"1315"</f>
        <v>1315</v>
      </c>
      <c r="B385" s="2">
        <v>0</v>
      </c>
      <c r="C385" s="2">
        <v>0</v>
      </c>
      <c r="D385" s="2">
        <f t="shared" si="5"/>
        <v>0</v>
      </c>
    </row>
    <row r="386" spans="1:4" ht="14.25">
      <c r="A386" s="2" t="str">
        <f>"1316"</f>
        <v>1316</v>
      </c>
      <c r="B386" s="2">
        <v>0</v>
      </c>
      <c r="C386" s="2">
        <v>0</v>
      </c>
      <c r="D386" s="2">
        <f t="shared" si="5"/>
        <v>0</v>
      </c>
    </row>
    <row r="387" spans="1:4" ht="14.25">
      <c r="A387" s="2" t="str">
        <f>"1317"</f>
        <v>1317</v>
      </c>
      <c r="B387" s="2">
        <v>0</v>
      </c>
      <c r="C387" s="2">
        <v>0</v>
      </c>
      <c r="D387" s="2">
        <f aca="true" t="shared" si="6" ref="D387:D400">B387*0.5+C387*0.5</f>
        <v>0</v>
      </c>
    </row>
    <row r="388" spans="1:4" ht="14.25">
      <c r="A388" s="2" t="str">
        <f>"1318"</f>
        <v>1318</v>
      </c>
      <c r="B388" s="2">
        <v>71</v>
      </c>
      <c r="C388" s="2">
        <v>54</v>
      </c>
      <c r="D388" s="2">
        <f t="shared" si="6"/>
        <v>62.5</v>
      </c>
    </row>
    <row r="389" spans="1:4" ht="14.25">
      <c r="A389" s="2" t="str">
        <f>"1319"</f>
        <v>1319</v>
      </c>
      <c r="B389" s="2">
        <v>68</v>
      </c>
      <c r="C389" s="2">
        <v>60</v>
      </c>
      <c r="D389" s="2">
        <f t="shared" si="6"/>
        <v>64</v>
      </c>
    </row>
    <row r="390" spans="1:4" ht="14.25">
      <c r="A390" s="2" t="str">
        <f>"1320"</f>
        <v>1320</v>
      </c>
      <c r="B390" s="2">
        <v>0</v>
      </c>
      <c r="C390" s="2">
        <v>0</v>
      </c>
      <c r="D390" s="2">
        <f t="shared" si="6"/>
        <v>0</v>
      </c>
    </row>
    <row r="391" spans="1:4" ht="14.25">
      <c r="A391" s="2" t="str">
        <f>"1321"</f>
        <v>1321</v>
      </c>
      <c r="B391" s="2">
        <v>63</v>
      </c>
      <c r="C391" s="2">
        <v>40</v>
      </c>
      <c r="D391" s="2">
        <f t="shared" si="6"/>
        <v>51.5</v>
      </c>
    </row>
    <row r="392" spans="1:4" ht="14.25">
      <c r="A392" s="2" t="str">
        <f>"1322"</f>
        <v>1322</v>
      </c>
      <c r="B392" s="2">
        <v>0</v>
      </c>
      <c r="C392" s="2">
        <v>0</v>
      </c>
      <c r="D392" s="2">
        <f t="shared" si="6"/>
        <v>0</v>
      </c>
    </row>
    <row r="393" spans="1:4" ht="14.25">
      <c r="A393" s="2" t="str">
        <f>"1323"</f>
        <v>1323</v>
      </c>
      <c r="B393" s="2">
        <v>0</v>
      </c>
      <c r="C393" s="2">
        <v>0</v>
      </c>
      <c r="D393" s="2">
        <f t="shared" si="6"/>
        <v>0</v>
      </c>
    </row>
    <row r="394" spans="1:4" ht="14.25">
      <c r="A394" s="2" t="str">
        <f>"1324"</f>
        <v>1324</v>
      </c>
      <c r="B394" s="2">
        <v>67</v>
      </c>
      <c r="C394" s="2">
        <v>40</v>
      </c>
      <c r="D394" s="2">
        <f t="shared" si="6"/>
        <v>53.5</v>
      </c>
    </row>
    <row r="395" spans="1:4" ht="14.25">
      <c r="A395" s="2" t="str">
        <f>"1325"</f>
        <v>1325</v>
      </c>
      <c r="B395" s="2">
        <v>69</v>
      </c>
      <c r="C395" s="2">
        <v>64</v>
      </c>
      <c r="D395" s="2">
        <f t="shared" si="6"/>
        <v>66.5</v>
      </c>
    </row>
    <row r="396" spans="1:4" ht="14.25">
      <c r="A396" s="2" t="str">
        <f>"1326"</f>
        <v>1326</v>
      </c>
      <c r="B396" s="2">
        <v>0</v>
      </c>
      <c r="C396" s="2">
        <v>0</v>
      </c>
      <c r="D396" s="2">
        <f t="shared" si="6"/>
        <v>0</v>
      </c>
    </row>
    <row r="397" spans="1:4" ht="14.25">
      <c r="A397" s="2" t="str">
        <f>"1327"</f>
        <v>1327</v>
      </c>
      <c r="B397" s="2">
        <v>69</v>
      </c>
      <c r="C397" s="2">
        <v>69</v>
      </c>
      <c r="D397" s="2">
        <f t="shared" si="6"/>
        <v>69</v>
      </c>
    </row>
    <row r="398" spans="1:4" ht="14.25">
      <c r="A398" s="2" t="str">
        <f>"1328"</f>
        <v>1328</v>
      </c>
      <c r="B398" s="2">
        <v>63</v>
      </c>
      <c r="C398" s="2">
        <v>40</v>
      </c>
      <c r="D398" s="2">
        <f t="shared" si="6"/>
        <v>51.5</v>
      </c>
    </row>
    <row r="399" spans="1:4" ht="14.25">
      <c r="A399" s="2" t="str">
        <f>"1329"</f>
        <v>1329</v>
      </c>
      <c r="B399" s="2">
        <v>60</v>
      </c>
      <c r="C399" s="2">
        <v>52</v>
      </c>
      <c r="D399" s="2">
        <f t="shared" si="6"/>
        <v>56</v>
      </c>
    </row>
    <row r="400" spans="1:4" ht="14.25">
      <c r="A400" s="2" t="str">
        <f>"1330"</f>
        <v>1330</v>
      </c>
      <c r="B400" s="2">
        <v>64</v>
      </c>
      <c r="C400" s="2">
        <v>40</v>
      </c>
      <c r="D400" s="2">
        <f t="shared" si="6"/>
        <v>52</v>
      </c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2022-08-15T01:17:52Z</cp:lastPrinted>
  <dcterms:created xsi:type="dcterms:W3CDTF">1996-12-17T01:32:42Z</dcterms:created>
  <dcterms:modified xsi:type="dcterms:W3CDTF">2022-08-15T01:17:53Z</dcterms:modified>
  <cp:category/>
  <cp:version/>
  <cp:contentType/>
  <cp:contentStatus/>
</cp:coreProperties>
</file>