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750"/>
  </bookViews>
  <sheets>
    <sheet name="2023年项目库" sheetId="35" r:id="rId1"/>
  </sheets>
  <definedNames>
    <definedName name="_xlnm._FilterDatabase" localSheetId="0" hidden="1">'2023年项目库'!$A$3:$DYN$3</definedName>
    <definedName name="_xlnm.Print_Titles" localSheetId="0">'2023年项目库'!$1:$2</definedName>
    <definedName name="_xlnm.Print_Area" localSheetId="0">'2023年项目库'!$A$1:$N$459</definedName>
  </definedNames>
  <calcPr calcId="144525"/>
</workbook>
</file>

<file path=xl/sharedStrings.xml><?xml version="1.0" encoding="utf-8"?>
<sst xmlns="http://schemas.openxmlformats.org/spreadsheetml/2006/main" count="4409" uniqueCount="1462">
  <si>
    <t>2023年巩固拓展脱贫攻坚成果和乡村振兴项目库项目清单</t>
  </si>
  <si>
    <t>序号</t>
  </si>
  <si>
    <t>项目类别</t>
  </si>
  <si>
    <t>项目名称</t>
  </si>
  <si>
    <t>项目实施单位</t>
  </si>
  <si>
    <t>建设性质</t>
  </si>
  <si>
    <t>实施地点</t>
  </si>
  <si>
    <t>建设任务</t>
  </si>
  <si>
    <t>资金规模（万元）</t>
  </si>
  <si>
    <t>筹资方式</t>
  </si>
  <si>
    <t>时间进度</t>
  </si>
  <si>
    <t>责任单位</t>
  </si>
  <si>
    <t>受益对象（人）</t>
  </si>
  <si>
    <t>绩效目标</t>
  </si>
  <si>
    <t>群众参与和联农带农机制</t>
  </si>
  <si>
    <t>合计</t>
  </si>
  <si>
    <t>一</t>
  </si>
  <si>
    <t>产业项目</t>
  </si>
  <si>
    <t>（一）</t>
  </si>
  <si>
    <t>产业奖补</t>
  </si>
  <si>
    <t>2023年特色种养业奖补</t>
  </si>
  <si>
    <t>县农业农村局</t>
  </si>
  <si>
    <t>新建</t>
  </si>
  <si>
    <t>全县</t>
  </si>
  <si>
    <t>鼓励脱贫户、动态监测户发展特色种养业</t>
  </si>
  <si>
    <t>政府投资</t>
  </si>
  <si>
    <t>2023年1月-12月</t>
  </si>
  <si>
    <t>受益脱贫户20000户，户均增收2000元以上</t>
  </si>
  <si>
    <t>通过产业奖补，支持脱贫户发展特色产业，促进增收</t>
  </si>
  <si>
    <t>（二）</t>
  </si>
  <si>
    <t>农业产业</t>
  </si>
  <si>
    <t>果、蔬、桑“师带徒”培训项目</t>
  </si>
  <si>
    <t>开展果蔬、蚕桑“师带徒”培训</t>
  </si>
  <si>
    <t>受益脱贫人口110人，户均增收2000元</t>
  </si>
  <si>
    <t>通过培训提供群众生产技能，促进增收</t>
  </si>
  <si>
    <t>庭院经济发展项目</t>
  </si>
  <si>
    <t>利用农户房前屋后闲置空地，发展微果园、微菜园、微花园、微药园、微茶园、微桑园等，完善配套设施及环境整治</t>
  </si>
  <si>
    <t>受益脱贫人口1200人，项目使用年限10年</t>
  </si>
  <si>
    <t>扩大产业基地，促进脱贫户增收</t>
  </si>
  <si>
    <t>种质资源保护项目</t>
  </si>
  <si>
    <t>实施金寨黑毛猪纯种保护、桑蚕品种母种保育复壮、六安瓜片茶树品种选育等</t>
  </si>
  <si>
    <t>受益脱贫人口80人，户均增收3000元</t>
  </si>
  <si>
    <t>提升黑毛猪品质，促进脱贫户增收</t>
  </si>
  <si>
    <t>优质农产品认证奖补项目</t>
  </si>
  <si>
    <t>对绿色、有机农产品认证单位给予定额补助【绿色认证3万元/证、有机新认证1.5万元/证、有机续认证1万元/证、中绿华夏有机认证3万元/证】</t>
  </si>
  <si>
    <t>受益脱贫人口150人，户均增收2000元</t>
  </si>
  <si>
    <t>促进脱贫户农产品销售</t>
  </si>
  <si>
    <t>“两个替代”提升行动</t>
  </si>
  <si>
    <t>推广商品有机肥3万吨、杀虫灯200盏、粘虫板200万片、诱捕器2万个、小微除草机械1500台，抽样检测农产品1500份、土壤100份，开展农业生产社会化服务（修剪机械、耕作机械、施肥机械）等</t>
  </si>
  <si>
    <t>受益脱贫人口3000人，户均增收2000元以上</t>
  </si>
  <si>
    <t>提升农产品品质，促进群众增收</t>
  </si>
  <si>
    <t>2023高标准农田提质增效项目</t>
  </si>
  <si>
    <t>实施农田宜机化改造5000亩</t>
  </si>
  <si>
    <t>受益脱贫人口3400人，户均增收2000元以上</t>
  </si>
  <si>
    <t>提升农业自动化水平，增加产量，促进群众增收</t>
  </si>
  <si>
    <t>2022-2023年养蚕设施奖补项目</t>
  </si>
  <si>
    <t>对新建大小蚕室按标准给予补助</t>
  </si>
  <si>
    <t>受益脱贫人口800人，户均增收4000元以上</t>
  </si>
  <si>
    <t>通过扩大生产带动群众增收</t>
  </si>
  <si>
    <t>金寨县农事社会化服务项目</t>
  </si>
  <si>
    <t>白塔畈镇</t>
  </si>
  <si>
    <t>购置农业生产机械，提供农事社会化服务</t>
  </si>
  <si>
    <t>受益脱贫人口700人，项目使用年限8年</t>
  </si>
  <si>
    <t>水产品加工厂建设项目</t>
  </si>
  <si>
    <t>县农投公司</t>
  </si>
  <si>
    <t>经济开发区</t>
  </si>
  <si>
    <t>建设水产品系列初加工和深加工厂12200平方米，低温冻成品库800立方米、原料冻库800立方米，购置生产线6套及基础设施配套等</t>
  </si>
  <si>
    <t>受益脱贫人口750人，项目使用年限10年</t>
  </si>
  <si>
    <t>促进产业发展，带动脱贫群众就业增收</t>
  </si>
  <si>
    <t>农产品品牌创建项目</t>
  </si>
  <si>
    <t>金寨区域共用品牌宣传、网红基地打造，组织企业参加合肥、上海等农展，举办推介会等</t>
  </si>
  <si>
    <t>受益800人，其中脱贫人口40人</t>
  </si>
  <si>
    <t>提高金寨农产品知名度、市场竞争力，促进群众增收</t>
  </si>
  <si>
    <t>金寨县猕猴桃冷链分选加工处理中心</t>
  </si>
  <si>
    <t>新建猕猴桃深加工厂房7500平方米，购置相关配套设备</t>
  </si>
  <si>
    <t>受益脱贫人口150人，项目使用年限10年</t>
  </si>
  <si>
    <t>梅山镇设施蔬菜基地建设项目（一期）</t>
  </si>
  <si>
    <t>梅山镇徐冲村
清水村</t>
  </si>
  <si>
    <t>以股权投资方式支持设施蔬菜基地建设</t>
  </si>
  <si>
    <t>小南京农旅融合示范区项目（一期）</t>
  </si>
  <si>
    <t>梅山镇小南京村</t>
  </si>
  <si>
    <t>以股权投资方式支持小南京农旅融合示范区项目建设</t>
  </si>
  <si>
    <t>金寨县食用菌生产加工循环综合利用项目（一期）</t>
  </si>
  <si>
    <t>梅山镇小徐冲村</t>
  </si>
  <si>
    <t>以股权投资方式支持食用菌生产加工循环综合利用</t>
  </si>
  <si>
    <t>桥口农产品加工厂配套设施项目</t>
  </si>
  <si>
    <t>斑竹园镇政府</t>
  </si>
  <si>
    <t>桥口村</t>
  </si>
  <si>
    <t>1、老排水沟护岸维修加固长120米，道路硬化长520米、宽5米及周边场地硬化等；2、检查井（雨水口）30座，排水管600米，排水沟120米等。3、供电设备（变压器、分电箱、电缆杆线及相关配套设备等）；4、行车梁配套安装等。</t>
  </si>
  <si>
    <t>受益脱贫人口15人，项目使用年限10年</t>
  </si>
  <si>
    <t>扶持产业配套，带动就业增收</t>
  </si>
  <si>
    <t>金寨县南溪丝绸小镇暨乡村振兴示范项目一期项目</t>
  </si>
  <si>
    <t>南溪镇政府</t>
  </si>
  <si>
    <t>丁埠村</t>
  </si>
  <si>
    <t>大王庙区域产业示范区、列宁小学区域产业示范区工程，产业示范区环境整治景观提升工程、停车场工程及相关基础设施配套工程等</t>
  </si>
  <si>
    <t>受益脱贫人口130人，项目使用年限10年</t>
  </si>
  <si>
    <t>金寨智慧蛋鸡乡村产业振兴项目</t>
  </si>
  <si>
    <t>白塔畈镇政府</t>
  </si>
  <si>
    <t>中心村</t>
  </si>
  <si>
    <t>新建标准化智慧蛋鸡舍（8栋15*118米）、蛋品保洁分选中心（4000平方米）、饲料生产中心（2400平方米）、老母鸡出售平台（1000平方米）以及其他相关配套设施</t>
  </si>
  <si>
    <t>受益脱贫人口250人，项目使用年限10年</t>
  </si>
  <si>
    <t>大岗村设施蔬菜大棚建设项目</t>
  </si>
  <si>
    <t>大岗村</t>
  </si>
  <si>
    <t>新建设施蔬菜基地300亩及配套设施</t>
  </si>
  <si>
    <t>受益脱贫人口85人，项目使用年限10年</t>
  </si>
  <si>
    <t>白塔畈镇蔬菜分拣中心建设项目</t>
  </si>
  <si>
    <t>新建蔬菜分拣中心、冷库、制冰厂3000平方米，配套排水、供电等基础设施</t>
  </si>
  <si>
    <t>受益脱贫人口65人，项目使用年限10年</t>
  </si>
  <si>
    <t>白塔畈镇水稻育秧工厂扩建项目</t>
  </si>
  <si>
    <t>新建农业机械库600平方米，育秧大棚30亩，购置秧盘20万片，插秧机10台等其他设备</t>
  </si>
  <si>
    <t>受益脱贫人口60人，项目使用年限10年</t>
  </si>
  <si>
    <t>农事社会化服务项目</t>
  </si>
  <si>
    <t>梅山镇、白塔畈镇、双河镇、吴家店镇</t>
  </si>
  <si>
    <t>相关村</t>
  </si>
  <si>
    <t>以股权投资方式支持农事社会化服务</t>
  </si>
  <si>
    <t>槐树湾乡蚕桑产业发展项</t>
  </si>
  <si>
    <t>槐树湾乡</t>
  </si>
  <si>
    <t>响山寺村等5个村</t>
  </si>
  <si>
    <t>新建大蚕室及仓储用房及配套附属、室内蚕架、保温保湿设备</t>
  </si>
  <si>
    <t>茶叶加工产能提升项目</t>
  </si>
  <si>
    <t>油坊店乡政府</t>
  </si>
  <si>
    <t>朱堂村</t>
  </si>
  <si>
    <t>旧厂房改扩建3200平方米、购置夏秋茶精制生产线</t>
  </si>
  <si>
    <t>受益脱贫人口25人，项目使用年限10年</t>
  </si>
  <si>
    <t>通过收购农产品促进群众增收</t>
  </si>
  <si>
    <t>流波茶厂改造提升项目</t>
  </si>
  <si>
    <t>流波䃥镇政府</t>
  </si>
  <si>
    <t>流波村</t>
  </si>
  <si>
    <t>购置红茶生产线一组、香茶及烘青半精制生产线一组、名优茶生产线一组、400立方米冷库一座</t>
  </si>
  <si>
    <t>金寨县红薯加工与产品贮藏能力提升项目</t>
  </si>
  <si>
    <t>燕子河镇政府</t>
  </si>
  <si>
    <t>燕溪村</t>
  </si>
  <si>
    <t>建设建框架结构红薯产品加工车间3000平米，购买红薯加工生产线2条；建设产品贮藏保鲜库2000立方米及配套设备设施等</t>
  </si>
  <si>
    <t>龙马村特色农产品深加工项目</t>
  </si>
  <si>
    <t>龙马村</t>
  </si>
  <si>
    <t>新建框架结构薇菜等特色农产品产品加工车间1000平方米，购置加工生产线，配套200平方米营销、展示中心等附属设施</t>
  </si>
  <si>
    <t>燕子河镇红薯育苗基地项目</t>
  </si>
  <si>
    <t>闻家店村</t>
  </si>
  <si>
    <t>村集体新建育苗基地20亩</t>
  </si>
  <si>
    <t>燕子河镇标准化茶园建设项目</t>
  </si>
  <si>
    <t>龙马村
毛河村</t>
  </si>
  <si>
    <t>建设市县级标准茶园2个</t>
  </si>
  <si>
    <t>通过提升茶园品质促进群众增收</t>
  </si>
  <si>
    <t>油坊店乡标准化茶园建设项目</t>
  </si>
  <si>
    <t>面冲村
朱堂村
黄良村
周院村</t>
  </si>
  <si>
    <t>建设省级标准茶园3个、市县级标准茶园1个</t>
  </si>
  <si>
    <t>油坊店乡茶苗选育基地建设项目</t>
  </si>
  <si>
    <t>东莲村
石堰村
黄良村
周院村</t>
  </si>
  <si>
    <t>新建茶苗选育基地40亩及配套</t>
  </si>
  <si>
    <t>受益脱贫人口33人，项目使用年限10年</t>
  </si>
  <si>
    <t>麻埠镇标准化茶园建设项目</t>
  </si>
  <si>
    <t>麻埠镇政府</t>
  </si>
  <si>
    <t>全山村
响洪甸村</t>
  </si>
  <si>
    <t>古碑镇标准化茶园建设项目</t>
  </si>
  <si>
    <t>古碑镇政府</t>
  </si>
  <si>
    <t>黄尖村
宋河村</t>
  </si>
  <si>
    <t>建设省级标准茶园1个、市县级标准茶园1个</t>
  </si>
  <si>
    <t>受益脱贫人口55人，项目使用年限10年</t>
  </si>
  <si>
    <t>流波䃥镇标准化茶园建设项目</t>
  </si>
  <si>
    <t>建设市县级标准茶园1个</t>
  </si>
  <si>
    <t>受益脱贫人口30人，项目使用年限10年</t>
  </si>
  <si>
    <t>桃岭乡茶旅融合项目（二期）</t>
  </si>
  <si>
    <t>桃岭乡政府</t>
  </si>
  <si>
    <t>续建</t>
  </si>
  <si>
    <t>龙潭村</t>
  </si>
  <si>
    <t>新辟茶园150亩，改造提升茶园500亩；茶叶营销直播间建设及周围环境整治提升等</t>
  </si>
  <si>
    <t>受益脱贫人口240人，项目使用年限10年</t>
  </si>
  <si>
    <t>（三）</t>
  </si>
  <si>
    <t>林业产业</t>
  </si>
  <si>
    <t>山核桃新增发展</t>
  </si>
  <si>
    <t>县林业局</t>
  </si>
  <si>
    <t>打造“1+3+N”产业布局，培育山核桃新增发展15个重点村（天堂寨镇黄河、杨山、泗河，燕子河镇闻家店、张畈、龙马，吴家店镇东高、竹根河村，汤家汇镇金刚台、门山村，古碑镇宋河村，花石乡千坪村，沙河乡祝畈村，果子园乡姚冲村，长岭乡胜利村）。每个村投资45万元（包括苗木、施肥、管护等费用），新栽大别山山核桃1万株以上</t>
  </si>
  <si>
    <t>受益脱贫人口200人，项目使用年限30年</t>
  </si>
  <si>
    <t>支持群众山核桃发展，促进产业增收</t>
  </si>
  <si>
    <t>毛竹运输道路</t>
  </si>
  <si>
    <t>新修毛竹运输道路100公里，其中梅山镇15公里，麻埠镇7公里，油坊店乡15公里，青山镇14公里，流波䃥镇25公里，槐树湾乡2公里，斑竹园镇1公里，南溪镇5公里，桃岭乡5公里，全军乡10公里</t>
  </si>
  <si>
    <t>受益脱贫人口200人，项目使用年限10年</t>
  </si>
  <si>
    <t>改善山区群众毛竹采伐运输条件，扩大毛竹销售，带动毛竹产业发展，促进农户增收</t>
  </si>
  <si>
    <t>毛竹加工奖补</t>
  </si>
  <si>
    <t>对直接加工本县毛竹的企业按加工量每吨奖补30元</t>
  </si>
  <si>
    <t>受益脱贫人口200人，户均增收2000元</t>
  </si>
  <si>
    <t>促进毛竹生产销
售加工，带动群众产业增收</t>
  </si>
  <si>
    <t>毛竹成品销售奖补</t>
  </si>
  <si>
    <t>对2023年度毛竹成品产品销售收入达到4000万元以上的企业奖补100万，以后每增加1000万奖补20万；一家企业最高奖补额不超过200万元</t>
  </si>
  <si>
    <t>受益脱贫人口300人，户均增收2000元</t>
  </si>
  <si>
    <t>通过奖补，提高主体积极性，带动群众务工就业，增加收入</t>
  </si>
  <si>
    <t>山核桃培育提升</t>
  </si>
  <si>
    <t>对全县现有山核桃林实施培育提升5000亩，每亩奖补400元</t>
  </si>
  <si>
    <t>受益脱贫人口80人，项目使用年限30年</t>
  </si>
  <si>
    <t>“山核桃之乡”建设1</t>
  </si>
  <si>
    <t>关庙乡政府</t>
  </si>
  <si>
    <t>关庙乡</t>
  </si>
  <si>
    <t>山核桃育苗基地建设，育苗100亩投资400万元</t>
  </si>
  <si>
    <t>受益脱贫人口110人，项目使用年限30年</t>
  </si>
  <si>
    <t>“山核桃之乡”建设2</t>
  </si>
  <si>
    <t>山核桃配套基础设施建设，新修仙桃村烂泥沟、青塘湾、毛沟产业基地道路7公里；新建胭脂村四战坪产业基地道路2公里</t>
  </si>
  <si>
    <t>受益脱贫人口180人，项目使用年限30年</t>
  </si>
  <si>
    <t>“山核桃之乡”建设3</t>
  </si>
  <si>
    <t>山核桃基地建设，新栽植3000亩，2022年度5000亩基地抚育管理</t>
  </si>
  <si>
    <t>受益脱贫人口120人，项目使用年限30年</t>
  </si>
  <si>
    <t>油茶籽初加工</t>
  </si>
  <si>
    <t>新征用地22亩，建设油茶籽仓库11000平方米、茶粕仓库2600平方米，油茶籽初加工车间3900平方米、茶籽油浸出车间600平方米，日处理茶籽饼100吨浸出生产线一条，日处理油茶鲜果20吨初加工设备（烘干、分选）3套</t>
  </si>
  <si>
    <t>受益脱贫人口320人，项目使用年限10年</t>
  </si>
  <si>
    <t>壮大油茶产业，带动群众产业增收</t>
  </si>
  <si>
    <t>油茶产业扶贫基地巩固提升</t>
  </si>
  <si>
    <t>对2018年油茶等高效经济林产业扶贫基地一般或差地块进行巩固提升，面积2.5万亩左右</t>
  </si>
  <si>
    <t>（四）</t>
  </si>
  <si>
    <t>中药产业</t>
  </si>
  <si>
    <t>长岭关村中药材种植基地及生产道路</t>
  </si>
  <si>
    <t>长岭关村</t>
  </si>
  <si>
    <t>新建天麻种植基地30亩，黄精种植基地100亩，扩宽生产道路5700米（挖土石方5700m³、硬化11400m²及排水、护岸等）</t>
  </si>
  <si>
    <t>县中药产业中心</t>
  </si>
  <si>
    <t>受益脱贫人口80人，项目使用年限10年</t>
  </si>
  <si>
    <t>培育经营主体，促进产业发展，带动务工增收</t>
  </si>
  <si>
    <t>中药材规上企业培育项目</t>
  </si>
  <si>
    <t>租赁、装修厂房，建设灵芝文化展厅、提升灵芝种植基地，购置灵芝产品加工设备，建设生产线等</t>
  </si>
  <si>
    <t>长岭乡中药材龙头企业培育项目</t>
  </si>
  <si>
    <t>长岭乡政府</t>
  </si>
  <si>
    <t>永佛村</t>
  </si>
  <si>
    <t>新建天麻研发、加工、生产基地，改建框架结构厂房1000平方米，改造生产车间、仓库，购置设备等</t>
  </si>
  <si>
    <t>沙河乡中药材规上企业培育项目</t>
  </si>
  <si>
    <t>沙河乡政府</t>
  </si>
  <si>
    <t>街道村
楼房村</t>
  </si>
  <si>
    <t>1、升级改造厂房2000平方米，购置生产设备，建设灵芝深加工GMP车间，建设展销中心；
2、升级改造食药用菌种植基地210亩，完善基地内部基础设施，建设药旅融合灵芝示范园。</t>
  </si>
  <si>
    <t>受益脱贫人口120人，项目使用年限10年</t>
  </si>
  <si>
    <t>燕子河镇中药材龙头企业培育项目</t>
  </si>
  <si>
    <t>大峡谷村</t>
  </si>
  <si>
    <t>1.大峡谷石斛现代综合生态园升级改造，包括种植基地大棚的升级优化，建设研学采摘区、科普中心、石斛加工展示区等；
2.燕子河镇塔尔河工业区生产车间及设备升级改造，购置生产设备，建设石斛黄精酒、功能性食品等生产线。</t>
  </si>
  <si>
    <t>食药用菌示范基地建设项目</t>
  </si>
  <si>
    <t>大湾村
小河村</t>
  </si>
  <si>
    <t>1.在花石乡大湾村建设玉木耳种植基地30亩，包括大棚及喷灌等相关配套设施；2.在斑竹园镇小河村开展桑木耳菌种生产及加工</t>
  </si>
  <si>
    <t>（五）</t>
  </si>
  <si>
    <t>村集体经济</t>
  </si>
  <si>
    <t>船冲村集体经济项目</t>
  </si>
  <si>
    <t>梅山镇
政府</t>
  </si>
  <si>
    <t>船冲村</t>
  </si>
  <si>
    <t>以资产收益方式支持村集体经济发展项目</t>
  </si>
  <si>
    <t>2023年2月-10月</t>
  </si>
  <si>
    <t>县委组织部</t>
  </si>
  <si>
    <t>受益脱贫人口40人，项目使用年限10年</t>
  </si>
  <si>
    <t>支持集体经济发展，促进产业发展，增加村集体收入</t>
  </si>
  <si>
    <t>洪冲村集体经济项目</t>
  </si>
  <si>
    <t>洪冲村</t>
  </si>
  <si>
    <t>黄林村集体经济项目</t>
  </si>
  <si>
    <t>黄林村</t>
  </si>
  <si>
    <t>受益脱贫人口35人，项目使用年限10年</t>
  </si>
  <si>
    <t>开顺村集体经济项目</t>
  </si>
  <si>
    <t>开顺村</t>
  </si>
  <si>
    <t>郭店村集体经济项目</t>
  </si>
  <si>
    <t>郭店村</t>
  </si>
  <si>
    <t>受益脱贫人口22人，项目使用年限8年</t>
  </si>
  <si>
    <t>龚店村集体经济项目</t>
  </si>
  <si>
    <t>龚店村</t>
  </si>
  <si>
    <t>受益脱贫人口24人，项目使用年限8年</t>
  </si>
  <si>
    <t>凉井村集体经济项目</t>
  </si>
  <si>
    <t>凉井村</t>
  </si>
  <si>
    <t>受益脱贫人口20人，项目使用年限8年</t>
  </si>
  <si>
    <t>桥店村集体经济项目</t>
  </si>
  <si>
    <t>桥店村</t>
  </si>
  <si>
    <t>受益脱贫人口21人，项目使用年限8年</t>
  </si>
  <si>
    <t>齐山村村集体经济项目</t>
  </si>
  <si>
    <t>齐山村</t>
  </si>
  <si>
    <t>以资产收益方式支持金寨县黄石茶叶专业合作社茶园改造升级</t>
  </si>
  <si>
    <t>受益脱贫人口90人，项目使用年限3年。</t>
  </si>
  <si>
    <t>鲜花岭街道村村集体经济项目</t>
  </si>
  <si>
    <t>鲜花岭街道村</t>
  </si>
  <si>
    <t>以资产收益方式支持金寨县思明茶叶专业合作社门店升级改造等</t>
  </si>
  <si>
    <t>受益脱贫人口80人，项目使用年限3年。</t>
  </si>
  <si>
    <t>桂花村集体经济项目</t>
  </si>
  <si>
    <t>桂花村</t>
  </si>
  <si>
    <t>油店村集体经济项目</t>
  </si>
  <si>
    <t>油店村</t>
  </si>
  <si>
    <t>维修油店水库，购置安装125千瓦发电机组</t>
  </si>
  <si>
    <t>受益脱贫人口250人，项目使用年限20年</t>
  </si>
  <si>
    <t>元冲村集体经济项目</t>
  </si>
  <si>
    <t>元冲村</t>
  </si>
  <si>
    <t>龚冲村集体经济项目</t>
  </si>
  <si>
    <t>龚冲村</t>
  </si>
  <si>
    <t>石堰村集体经济项目</t>
  </si>
  <si>
    <t>石堰村</t>
  </si>
  <si>
    <t>面冲村集体经济项目</t>
  </si>
  <si>
    <t>面冲村</t>
  </si>
  <si>
    <t>黄河村集体经济项目</t>
  </si>
  <si>
    <t>黄河村</t>
  </si>
  <si>
    <t>2023年2-10月</t>
  </si>
  <si>
    <t>受益脱贫人口98人，项目使用年限10年</t>
  </si>
  <si>
    <t>支持村集体经济发展，带动脱贫户产业发展、收入增加</t>
  </si>
  <si>
    <t>官田村集体经济项目</t>
  </si>
  <si>
    <t>官田村</t>
  </si>
  <si>
    <t>受益脱贫人口265人，项目使用年限10年</t>
  </si>
  <si>
    <t>百莲村集体经济项目</t>
  </si>
  <si>
    <t>百莲村</t>
  </si>
  <si>
    <t>受益脱贫人口448人，项目使用年限10年</t>
  </si>
  <si>
    <t>抱儿山村集体经济项目</t>
  </si>
  <si>
    <t>青山镇政府</t>
  </si>
  <si>
    <t>抱儿山</t>
  </si>
  <si>
    <t>受益脱贫人口29人，项目使用年限20年</t>
  </si>
  <si>
    <t>发展村级集体经济，带动脱贫户产业增收</t>
  </si>
  <si>
    <t>街道村集体经济项目</t>
  </si>
  <si>
    <t>街道村</t>
  </si>
  <si>
    <t>受益脱贫人口120人，项目使用年限20年</t>
  </si>
  <si>
    <t>支持集体经济发展，促进产业发展，带动搬迁群众务工增收</t>
  </si>
  <si>
    <t>汤店村集体经济项目</t>
  </si>
  <si>
    <t>汤店村</t>
  </si>
  <si>
    <t>受益脱贫人口42人，项目使用年限10年</t>
  </si>
  <si>
    <t>蔡畈村集体经济项目</t>
  </si>
  <si>
    <t>蔡畈村</t>
  </si>
  <si>
    <t>受益脱贫人口110人，项目使用年限10年</t>
  </si>
  <si>
    <t>金坪村集体经济项目</t>
  </si>
  <si>
    <t>金坪村</t>
  </si>
  <si>
    <t>龙马村集体经济项目</t>
  </si>
  <si>
    <t>大峡谷村集体经济项目</t>
  </si>
  <si>
    <t>受益脱贫人口68人，项目使用年限10年</t>
  </si>
  <si>
    <t>永佛村资产收益项目</t>
  </si>
  <si>
    <t>受益脱贫人口60人，项目使用年限3年</t>
  </si>
  <si>
    <t>界岭村资产受益项目</t>
  </si>
  <si>
    <t>界岭村</t>
  </si>
  <si>
    <t>受益脱贫人口10人，项目使用年限10年</t>
  </si>
  <si>
    <t>两河村资产收益项目</t>
  </si>
  <si>
    <t>两河村</t>
  </si>
  <si>
    <t>受益脱贫人口84人，户均增收入2000元</t>
  </si>
  <si>
    <t>杨山村集体经济项目</t>
  </si>
  <si>
    <t>天堂寨镇政府</t>
  </si>
  <si>
    <t>杨山村</t>
  </si>
  <si>
    <t>马石村集体经济项目</t>
  </si>
  <si>
    <t>马石村</t>
  </si>
  <si>
    <t>后畈村集体经济项目</t>
  </si>
  <si>
    <t>后畈村</t>
  </si>
  <si>
    <t>受益脱贫人口160人，项目使用年限10年</t>
  </si>
  <si>
    <t>古堂村集体经济项目</t>
  </si>
  <si>
    <t>吴家店镇政府</t>
  </si>
  <si>
    <t>古堂村</t>
  </si>
  <si>
    <t>以资产收益方式支持村集体经济发展</t>
  </si>
  <si>
    <t>受益脱贫人口20人，项目使用年限10年。</t>
  </si>
  <si>
    <t>支持集体经济发展，促进产业发展，增大村集体收入</t>
  </si>
  <si>
    <t>吴家店村集体经济项目</t>
  </si>
  <si>
    <t>吴家店村</t>
  </si>
  <si>
    <t>受益脱贫人口24人，项目使用年限10年。</t>
  </si>
  <si>
    <t>长源村集体经济项目</t>
  </si>
  <si>
    <t>长源村</t>
  </si>
  <si>
    <t>受益脱贫人口17人，项目使用年限10年。</t>
  </si>
  <si>
    <t>太平山村集体经济项目</t>
  </si>
  <si>
    <t>太平山村</t>
  </si>
  <si>
    <t>受益脱贫人口15人，项目使用年限10年。</t>
  </si>
  <si>
    <t>沙堰村集体经济项目</t>
  </si>
  <si>
    <t>沙堰村</t>
  </si>
  <si>
    <t>受益脱贫人口36人，资金使用年限5年</t>
  </si>
  <si>
    <t>金山村集体经济项目</t>
  </si>
  <si>
    <t>金山村</t>
  </si>
  <si>
    <t>受益脱贫人口60人，资金使用年限5年</t>
  </si>
  <si>
    <t>漆店村集体经济项目</t>
  </si>
  <si>
    <t>漆店村</t>
  </si>
  <si>
    <t>受益脱贫人口20人，资金使用年限5年</t>
  </si>
  <si>
    <t>王氏祠村集体经济项目</t>
  </si>
  <si>
    <t>王氏祠村</t>
  </si>
  <si>
    <t>受益脱贫人口30人，资金使用年限5年</t>
  </si>
  <si>
    <t>沙河村集体经济项目</t>
  </si>
  <si>
    <t>沙河村</t>
  </si>
  <si>
    <t>祝畈村集体经济项目</t>
  </si>
  <si>
    <t>祝畈村</t>
  </si>
  <si>
    <t>楼房村集体经济项目</t>
  </si>
  <si>
    <t>楼房村</t>
  </si>
  <si>
    <t>大埠口村集体经济项目</t>
  </si>
  <si>
    <t>大埠口村</t>
  </si>
  <si>
    <t>墨园村集体经济项目</t>
  </si>
  <si>
    <t>墨园村</t>
  </si>
  <si>
    <t>银山村集体经济项目</t>
  </si>
  <si>
    <t>银山村</t>
  </si>
  <si>
    <t>果子园村集体经济项目</t>
  </si>
  <si>
    <t>果子园乡政府</t>
  </si>
  <si>
    <t>龙墩村</t>
  </si>
  <si>
    <t>以资产收益方式支持农副产品加工车间建设项目</t>
  </si>
  <si>
    <t>龙墩村集体经济项目</t>
  </si>
  <si>
    <t>吴湾村集体经济项目</t>
  </si>
  <si>
    <t>吴湾村</t>
  </si>
  <si>
    <t>以资产收益方式支持黄金梨分拣车间项目</t>
  </si>
  <si>
    <t>余山村集体经济项目</t>
  </si>
  <si>
    <t>余山村</t>
  </si>
  <si>
    <t>受益脱贫人口50人，项目使用年限10年</t>
  </si>
  <si>
    <t>石寨村集体经济项目</t>
  </si>
  <si>
    <t>石寨村</t>
  </si>
  <si>
    <t>横畈村集体经济项目</t>
  </si>
  <si>
    <t>横畈村</t>
  </si>
  <si>
    <t>斗林村集体经济项目</t>
  </si>
  <si>
    <t>汤家汇镇政府</t>
  </si>
  <si>
    <t>斗林村</t>
  </si>
  <si>
    <t>2023年2月-12月</t>
  </si>
  <si>
    <t>受益脱贫人口30人，项目使用年限10年。</t>
  </si>
  <si>
    <t>茅畈村集体经济项目</t>
  </si>
  <si>
    <t>茅畈村</t>
  </si>
  <si>
    <t>门山村集体经济项目</t>
  </si>
  <si>
    <t>门山村</t>
  </si>
  <si>
    <t>受益脱贫人口20人，项目使用年限5年。</t>
  </si>
  <si>
    <t>豹迹岩村集体经济项目</t>
  </si>
  <si>
    <t>豹迹岩村</t>
  </si>
  <si>
    <t>前营村集体经济项目</t>
  </si>
  <si>
    <t>铁冲乡政府</t>
  </si>
  <si>
    <t>长河村</t>
  </si>
  <si>
    <t>高畈村集体经济项目</t>
  </si>
  <si>
    <t>高畈村</t>
  </si>
  <si>
    <t>李桥村集体经济项目</t>
  </si>
  <si>
    <t>李桥村</t>
  </si>
  <si>
    <t>张店村集体经济项目</t>
  </si>
  <si>
    <t>张店村</t>
  </si>
  <si>
    <t>皮坊村集体经济项目</t>
  </si>
  <si>
    <t>双河镇政府</t>
  </si>
  <si>
    <t>皮坊村</t>
  </si>
  <si>
    <t>九房村集体经济项目</t>
  </si>
  <si>
    <t>九房村</t>
  </si>
  <si>
    <t>受益脱贫人口58人，项目使用年限10年</t>
  </si>
  <si>
    <t>双河村集体经济项目</t>
  </si>
  <si>
    <t>双河村</t>
  </si>
  <si>
    <t>大桥村集体经济项目</t>
  </si>
  <si>
    <t>大桥村</t>
  </si>
  <si>
    <t>金桥村集体经济项目</t>
  </si>
  <si>
    <t>金桥村</t>
  </si>
  <si>
    <t>牌坊村集体经济项目</t>
  </si>
  <si>
    <t>牌坊村</t>
  </si>
  <si>
    <t>桐岗村集体经济项目</t>
  </si>
  <si>
    <t>桐岗村</t>
  </si>
  <si>
    <t>沙河店村集体经济项目</t>
  </si>
  <si>
    <t>全军乡政府</t>
  </si>
  <si>
    <t>沙河店村</t>
  </si>
  <si>
    <t>何家湾村集体经济项目</t>
  </si>
  <si>
    <t>何家湾村</t>
  </si>
  <si>
    <t>前龙村集体经济项目</t>
  </si>
  <si>
    <t>前龙村</t>
  </si>
  <si>
    <t>黄集村集体经济项目</t>
  </si>
  <si>
    <t>黄集村</t>
  </si>
  <si>
    <t>官池村集体经济项目</t>
  </si>
  <si>
    <t>官池村</t>
  </si>
  <si>
    <t>留坪村集体经济项目</t>
  </si>
  <si>
    <t>留坪村</t>
  </si>
  <si>
    <t>迎河村集体经济项目</t>
  </si>
  <si>
    <t>迎河村</t>
  </si>
  <si>
    <t>槐树湾村集体经济项目</t>
  </si>
  <si>
    <t>槐树湾乡政府</t>
  </si>
  <si>
    <t>槐树湾村</t>
  </si>
  <si>
    <t>杨桥村集体经济项目</t>
  </si>
  <si>
    <t>杨桥村</t>
  </si>
  <si>
    <t>受益脱贫人口38人，项目使用年限10年</t>
  </si>
  <si>
    <t>花石村资产收益项目</t>
  </si>
  <si>
    <t>花石乡政府</t>
  </si>
  <si>
    <t>花石村</t>
  </si>
  <si>
    <t>茶棚村资产收益项目</t>
  </si>
  <si>
    <t>茶棚村</t>
  </si>
  <si>
    <t>千坪村资产收益项目</t>
  </si>
  <si>
    <t>千坪村</t>
  </si>
  <si>
    <t>受益脱贫人口23人，项目使用年限10年</t>
  </si>
  <si>
    <t>黄堰村资产收益项目</t>
  </si>
  <si>
    <t>黄堰村</t>
  </si>
  <si>
    <t>受益脱贫人口21人，项目使用年限10年</t>
  </si>
  <si>
    <t>（六）</t>
  </si>
  <si>
    <t>农田水利设施</t>
  </si>
  <si>
    <t>徐冲村排涝沟整治工程</t>
  </si>
  <si>
    <t>梅山镇政府</t>
  </si>
  <si>
    <t>徐冲村</t>
  </si>
  <si>
    <t>新建排涝沟300米，机耕桥1座</t>
  </si>
  <si>
    <t>受益脱贫人口30人，项目使用年限8年</t>
  </si>
  <si>
    <t>改善农田水利生产条件，促进脱贫户产业发展增收脱贫</t>
  </si>
  <si>
    <t>金山大山塘维修加固项目</t>
  </si>
  <si>
    <t>金山大山唐（金山水库）库容清淤、主体坝加固防渗漏处理及环境配套整治</t>
  </si>
  <si>
    <t>受益脱贫人口130人，项目使用年限8年</t>
  </si>
  <si>
    <t>铁冲乡农田水利建设工程</t>
  </si>
  <si>
    <t>铁冲村</t>
  </si>
  <si>
    <t>新建拦水堰1座，渠道386m，塘坝3座</t>
  </si>
  <si>
    <t>受益脱贫人口33人，项目使用年限8年</t>
  </si>
  <si>
    <t>2023年农田水利建设工程</t>
  </si>
  <si>
    <t>新建、维修沟、渠、堰、坝等农田水利基础设施，提升农田灌溉掉件</t>
  </si>
  <si>
    <t>受益脱贫人口320人，项目使用年限8年</t>
  </si>
  <si>
    <t>（七）</t>
  </si>
  <si>
    <t>旅游产业</t>
  </si>
  <si>
    <t>精品民宿建设</t>
  </si>
  <si>
    <t>县文旅体育局</t>
  </si>
  <si>
    <t>在23个乡镇建设一批精品民宿</t>
  </si>
  <si>
    <t>受益脱贫人口3000人，项目使用年限10年</t>
  </si>
  <si>
    <t>发展乡村旅游，带动脱贫户就业增收</t>
  </si>
  <si>
    <t>（八）</t>
  </si>
  <si>
    <t>电商产业</t>
  </si>
  <si>
    <t>庭院经济发展项目（微电商）</t>
  </si>
  <si>
    <t>县科商经信局</t>
  </si>
  <si>
    <t>建设电商直播间（基地）18个</t>
  </si>
  <si>
    <t>帮助带动脱贫户销售产品，增加收益</t>
  </si>
  <si>
    <t>电商网上销售奖补</t>
  </si>
  <si>
    <t>支持电商网上销售金寨农产品和电商农产品快递发货等</t>
  </si>
  <si>
    <t>受益脱贫人口2000人，户均增收5000元以上</t>
  </si>
  <si>
    <t>（九）</t>
  </si>
  <si>
    <t>金融配套</t>
  </si>
  <si>
    <t>小额贷款贴息</t>
  </si>
  <si>
    <t>县乡村振兴局</t>
  </si>
  <si>
    <t>用于脱贫户小额扶贫贷款贴息</t>
  </si>
  <si>
    <t>受益脱贫人口1050人，户均增收1000元</t>
  </si>
  <si>
    <t>帮助脱贫户解决生产发展资金短缺，促进产业发展</t>
  </si>
  <si>
    <t>二</t>
  </si>
  <si>
    <t>基础设施</t>
  </si>
  <si>
    <t>以工代赈</t>
  </si>
  <si>
    <t>燕子河镇小香薯窖藏基地建设项目</t>
  </si>
  <si>
    <t>燕溪村、张畈村、蔡畈村、方坪村、麒麟河村、龙马村</t>
  </si>
  <si>
    <t>新建小香薯窖藏基地6座，每座窖藏基地长30米，宽12米，高4.5米。</t>
  </si>
  <si>
    <t>县发改委</t>
  </si>
  <si>
    <t>受益脱贫人口100人，项目使用年限15年</t>
  </si>
  <si>
    <t>扶持产业配套，带动群众就业增收</t>
  </si>
  <si>
    <t>吴家店镇竹根河村、松子关村农业产业基础设施配套项目</t>
  </si>
  <si>
    <t>竹根河村、松子关村</t>
  </si>
  <si>
    <t>1、竹根河村：排水沟长1130米，生态护岸3处1337米；硬化道路680米；停车场500平方米；2、松子关村：排水沟长1830米；步道长1830米，宽1.5米；生态护岸3处625米。</t>
  </si>
  <si>
    <t>扶持产业配套，带动群众务工增收</t>
  </si>
  <si>
    <t>沙河乡街道村、高牛村休闲农业配套设施建设项目</t>
  </si>
  <si>
    <t>街道村、高牛村</t>
  </si>
  <si>
    <t>1、高牛村：道路排水沟长1830米；生态步道1806平方米；生态护岸300立方米；8米长拦水坝1座；50立方米蓄水池1座；主管网长1341；2、街道村：新建拱桥2座112平方米；生态步道3450平方米；生态护岸2620立方米；C20砼护岸850立方米；停车场280平方米。</t>
  </si>
  <si>
    <t>桃岭乡关山半岛茶产业基础设施配套建设项目</t>
  </si>
  <si>
    <t>新建道路长2160米，开挖土石方27000立方米，护岸2100立方米，埋设涵管100米，沟渠300米。</t>
  </si>
  <si>
    <t>受益脱贫人口150人，项目使用年限15年</t>
  </si>
  <si>
    <t>吴家店镇包畈村玫瑰花、桔梗中药材基地建设以工代赈项目</t>
  </si>
  <si>
    <t>包畈村</t>
  </si>
  <si>
    <t>新修生产道路1200米，排水沟2500米，拦水堰1座，浆砌石护岸300米等。</t>
  </si>
  <si>
    <t>受益脱贫人口80人，项目使用年限15年</t>
  </si>
  <si>
    <t>梅山镇徐冲村果蔬产业配套设施以工代赈项目</t>
  </si>
  <si>
    <t>新建水泥路长4986米，宽3米，厚0.18米及相关配套设施。</t>
  </si>
  <si>
    <t>受益脱贫人口90人，项目使用年限15年</t>
  </si>
  <si>
    <t>梅山镇小南京村果蔬产业配套设施以工代赈项目</t>
  </si>
  <si>
    <t>小南京村</t>
  </si>
  <si>
    <t>新建水泥路长5092米，宽3米，厚0.18米及相关配套设施。</t>
  </si>
  <si>
    <t>国有林场</t>
  </si>
  <si>
    <t>金寨县马宗岭国有
林场森林康养旅游项目</t>
  </si>
  <si>
    <t>金寨县马宗岭国有林场东高山宣教中心</t>
  </si>
  <si>
    <t>修建东高山干塘堤坝及塘埂护坡等设施及花卉苗圃科普实验基地建设.</t>
  </si>
  <si>
    <t>2023年1月-9月</t>
  </si>
  <si>
    <t>受益人口20人，项目使用期限10年</t>
  </si>
  <si>
    <t>增加林场产业收入，带动周边乡镇第三产业发展</t>
  </si>
  <si>
    <t>金寨县九寨峰国有
林基础设施巩固提升建设项目</t>
  </si>
  <si>
    <t>金寨县九寨峰国有林场窝川分场</t>
  </si>
  <si>
    <t>建设金寨县九寨峰国有林场窝川分场生产管理用房及基础设施,生态监测站维修等</t>
  </si>
  <si>
    <t>受益人口6人，项目使用期限20年</t>
  </si>
  <si>
    <t>提升职工产生活条件，加强森林资源保护和发挥森林生态效益</t>
  </si>
  <si>
    <t>村组道路</t>
  </si>
  <si>
    <t>X426全军至梁山道路提升工程</t>
  </si>
  <si>
    <t>县交通局</t>
  </si>
  <si>
    <t>改建</t>
  </si>
  <si>
    <t>全军乡全军村、梁山村</t>
  </si>
  <si>
    <t>按公路三级标准建设长3公里宽6.5米沥青混凝土道路</t>
  </si>
  <si>
    <t>受益脱贫人口128人，项目使用年限10年</t>
  </si>
  <si>
    <t>改善脱贫户生产、生活出行条件</t>
  </si>
  <si>
    <t>X226永佛至长岭段道路提升工程</t>
  </si>
  <si>
    <t>长岭乡永佛村、胜利村、两河村</t>
  </si>
  <si>
    <t>按公路二级标准建设长20公里宽7.5米水泥混凝土道路</t>
  </si>
  <si>
    <t>受益脱贫人口354人，项目使用年限10年</t>
  </si>
  <si>
    <t>X449大埠口至墨园段道路提升工程</t>
  </si>
  <si>
    <t>关庙乡大埠口村、墨园村</t>
  </si>
  <si>
    <t>按公路三级标准建设长6公里宽6.5米水泥混凝土道路</t>
  </si>
  <si>
    <t>受益脱贫人口125人，项目使用年限10年</t>
  </si>
  <si>
    <t>Y065走马中学至方榜大桥道路提升工程</t>
  </si>
  <si>
    <t>斑竹园镇斑竹园村</t>
  </si>
  <si>
    <t>按公路二级标准建设长1.2里宽7.5米水泥混凝土道路</t>
  </si>
  <si>
    <t>受益脱贫人口52人，项目使用年限10年</t>
  </si>
  <si>
    <t>2023年村道安全防护项目</t>
  </si>
  <si>
    <t>全县23个乡镇</t>
  </si>
  <si>
    <t>新建398公里农村公路波形梁护栏、减速带、交通安全标志等安保防护工程</t>
  </si>
  <si>
    <t>受益脱贫人口35640人，项目使用年限10年</t>
  </si>
  <si>
    <t>狮子口大桥</t>
  </si>
  <si>
    <t>斑竹园镇街道村</t>
  </si>
  <si>
    <t>新建长45米宽10.5米桥梁及附属工程</t>
  </si>
  <si>
    <t>受益脱贫人口56人，项目使用年限10年</t>
  </si>
  <si>
    <t>大湾桥</t>
  </si>
  <si>
    <t>古碑镇王湾村</t>
  </si>
  <si>
    <t>新建长39米宽5.5米桥梁及附属工程</t>
  </si>
  <si>
    <t>水磨桥</t>
  </si>
  <si>
    <t>古碑镇南畈村</t>
  </si>
  <si>
    <t>新建长45米宽6.5米桥梁及附属工程</t>
  </si>
  <si>
    <t>受益脱贫人口7人，项目使用年限10年</t>
  </si>
  <si>
    <t>河口宏盛桥</t>
  </si>
  <si>
    <t>古碑镇官池村</t>
  </si>
  <si>
    <t>新建长32米宽6.5米桥梁及附属工程</t>
  </si>
  <si>
    <t>受益脱贫人口64人，项目使用年限10年</t>
  </si>
  <si>
    <t>高湾桥</t>
  </si>
  <si>
    <t>新建长30米宽6.5米桥梁及附属工程</t>
  </si>
  <si>
    <t>庙前桥</t>
  </si>
  <si>
    <t>古碑镇袁岭村</t>
  </si>
  <si>
    <t>新建长13米宽10.5米桥梁及附属工程</t>
  </si>
  <si>
    <t>亮湾桥</t>
  </si>
  <si>
    <t>果子园乡佛堂坳村</t>
  </si>
  <si>
    <t>新建长14米宽8.5米桥梁及附属工程</t>
  </si>
  <si>
    <t>受益脱贫人口72人，项目使用年限10年</t>
  </si>
  <si>
    <t>上河桥</t>
  </si>
  <si>
    <t>花石乡竺山村</t>
  </si>
  <si>
    <t>受益脱贫人口92人，项目使用年限10年</t>
  </si>
  <si>
    <t>小冲桥</t>
  </si>
  <si>
    <t>花石乡千坪村</t>
  </si>
  <si>
    <t>新建长32米宽5.5米桥梁及附属工程</t>
  </si>
  <si>
    <t>受益脱贫人口75人，项目使用年限10年</t>
  </si>
  <si>
    <t>下塘桥</t>
  </si>
  <si>
    <t>长岭乡两河村</t>
  </si>
  <si>
    <t>受益脱贫人口152人，项目使用年限10年</t>
  </si>
  <si>
    <t>李湾桥</t>
  </si>
  <si>
    <t>新建长26米宽8.5米桥梁及附属工程</t>
  </si>
  <si>
    <t>蔡湾桥</t>
  </si>
  <si>
    <t>长岭乡胜利村</t>
  </si>
  <si>
    <t>村部桥</t>
  </si>
  <si>
    <t>全军乡沙河店村</t>
  </si>
  <si>
    <t>新建长20米宽8.5米桥梁及附属工程</t>
  </si>
  <si>
    <t>受益脱贫人口82人，项目使用年限10年</t>
  </si>
  <si>
    <t>燕子岩大桥</t>
  </si>
  <si>
    <t>青山镇茅坪村</t>
  </si>
  <si>
    <t>新建长50米宽5.5米桥梁及附属工程</t>
  </si>
  <si>
    <t>茅畈大桥</t>
  </si>
  <si>
    <t>白塔畈镇光慈村</t>
  </si>
  <si>
    <t>新建长86米宽7.5米桥梁及附属工程</t>
  </si>
  <si>
    <t>受益脱贫人口186人，项目使用年限10年</t>
  </si>
  <si>
    <t>柳冲桥</t>
  </si>
  <si>
    <t>槐树湾乡槐树湾村</t>
  </si>
  <si>
    <t>新建长18米宽5.5米桥梁及附属工程</t>
  </si>
  <si>
    <t>东山桥</t>
  </si>
  <si>
    <t>梅山镇苏畈村</t>
  </si>
  <si>
    <t>八字堰桥</t>
  </si>
  <si>
    <t>南溪镇曹畈村</t>
  </si>
  <si>
    <t>新建长35米宽6.5米桥梁及附属工程</t>
  </si>
  <si>
    <t>受益脱贫人口46人，项目使用年限10年</t>
  </si>
  <si>
    <t>王湾桥</t>
  </si>
  <si>
    <t>南溪镇丁埠村</t>
  </si>
  <si>
    <t>新建长18米宽6.5米桥梁及附属工程</t>
  </si>
  <si>
    <t>方湾桥</t>
  </si>
  <si>
    <t>南溪镇南湾村</t>
  </si>
  <si>
    <t>新建长14米宽6.5米桥梁及附属工程</t>
  </si>
  <si>
    <t>受益脱贫人口105人，项目使用年限10年</t>
  </si>
  <si>
    <t>铁厂桥</t>
  </si>
  <si>
    <t>青山镇街道村</t>
  </si>
  <si>
    <t>新建长26米宽6.5米桥梁及附属工程</t>
  </si>
  <si>
    <t>受益脱贫人口95人，项目使用年限10年</t>
  </si>
  <si>
    <t>新塘桥</t>
  </si>
  <si>
    <t>青山镇汤店村</t>
  </si>
  <si>
    <t>新建长16米宽5.5米桥梁及附属工程</t>
  </si>
  <si>
    <t>平地桥</t>
  </si>
  <si>
    <t>新建长40米宽6.5米桥梁及附属工程</t>
  </si>
  <si>
    <t>小河湾桥</t>
  </si>
  <si>
    <t>全军乡全军村</t>
  </si>
  <si>
    <t>新建长22米宽6.5米桥梁及附属工程</t>
  </si>
  <si>
    <t>石门冲桥</t>
  </si>
  <si>
    <t>汤家汇镇泗道河村</t>
  </si>
  <si>
    <t>受益脱贫人口62人，项目使用年限10年</t>
  </si>
  <si>
    <t>保护站桥</t>
  </si>
  <si>
    <t>汤家汇镇斗林村</t>
  </si>
  <si>
    <t>新建长20米宽6.5米桥梁及附属工程</t>
  </si>
  <si>
    <t>受益脱贫人口73人，项目使用年限10年</t>
  </si>
  <si>
    <t>南岭大桥</t>
  </si>
  <si>
    <t>桃岭乡龙潭村</t>
  </si>
  <si>
    <t>新建长49米宽6.5米桥梁及附属工程</t>
  </si>
  <si>
    <t>晏岩桥</t>
  </si>
  <si>
    <t>铁冲乡前营村</t>
  </si>
  <si>
    <t>新建长28米宽6.5米桥梁及附属工程</t>
  </si>
  <si>
    <t>受益脱贫人口87人，项目使用年限10年</t>
  </si>
  <si>
    <t>塘湾桥</t>
  </si>
  <si>
    <t>铁冲乡铁冲村</t>
  </si>
  <si>
    <t>新建长19米宽6.5米桥梁及附属工程</t>
  </si>
  <si>
    <t>东湾桥</t>
  </si>
  <si>
    <t>燕子河镇龙马村</t>
  </si>
  <si>
    <t>受益脱贫人口104人，项目使用年限10年</t>
  </si>
  <si>
    <t>中心桥</t>
  </si>
  <si>
    <t>兴店桥</t>
  </si>
  <si>
    <t>燕子河镇张畈村</t>
  </si>
  <si>
    <t>新建长16米宽6.5米桥梁及附属工程</t>
  </si>
  <si>
    <t>陆庄桥</t>
  </si>
  <si>
    <t>油坊店油槐路</t>
  </si>
  <si>
    <t>新建长11米宽8.5米桥梁及附属工程</t>
  </si>
  <si>
    <t>受益脱贫人口67人，项目使用年限10年</t>
  </si>
  <si>
    <t>徐冲组级道路</t>
  </si>
  <si>
    <t>新建组级水泥路18条长2000米，宽3米，厚0.18米</t>
  </si>
  <si>
    <t>受益脱贫人口78人，项目使用年限10年</t>
  </si>
  <si>
    <t>黄林村组级道路</t>
  </si>
  <si>
    <t>新建组级水泥路9条长1000米，宽3米，厚0.18米</t>
  </si>
  <si>
    <t>受益脱贫人口47人，项目使用年限10年</t>
  </si>
  <si>
    <t>清水村组级道路</t>
  </si>
  <si>
    <t>清水村</t>
  </si>
  <si>
    <t>新建组级水泥路10条长1000米，宽3米，厚0.18米</t>
  </si>
  <si>
    <t>小南京村组级道路</t>
  </si>
  <si>
    <t>南水村组级水泥路工程</t>
  </si>
  <si>
    <t>南水村</t>
  </si>
  <si>
    <t>新建组级水泥路12条长1000米，宽3米，厚0.18米</t>
  </si>
  <si>
    <t>受益脱贫人口39人，项目使用年限10年</t>
  </si>
  <si>
    <t>洪冲村组级道路</t>
  </si>
  <si>
    <t>新建组级水泥路7条长900米，宽3米，厚0.18米</t>
  </si>
  <si>
    <t>受益脱贫人口43人，项目使用年限10年</t>
  </si>
  <si>
    <t>仙桃村组道路维护</t>
  </si>
  <si>
    <t>仙桃村</t>
  </si>
  <si>
    <t>水毁道路护岸等。</t>
  </si>
  <si>
    <t>受益脱贫人口226人，项目使用年限10年</t>
  </si>
  <si>
    <t>关庙村村级道路安保防护工程</t>
  </si>
  <si>
    <t>关庙村</t>
  </si>
  <si>
    <t>新建护栏7500米，水沟5000米等。</t>
  </si>
  <si>
    <t>受益脱贫人口321人，项目使用年限10年</t>
  </si>
  <si>
    <t>大埠口村黄元至杨园过河路面</t>
  </si>
  <si>
    <t>改造长180米、宽4米、高2米过水路面。</t>
  </si>
  <si>
    <t>受益脱贫人口84人，项目使用年限10年</t>
  </si>
  <si>
    <t>飞机场村组道路延伸工程</t>
  </si>
  <si>
    <t>飞机场村</t>
  </si>
  <si>
    <t>新建水泥路长1100米，宽3.5米，水毁边沟1000米。</t>
  </si>
  <si>
    <t>吴家店村黄湾组道路工程</t>
  </si>
  <si>
    <t>新建水泥路长1100米，宽3.5米。</t>
  </si>
  <si>
    <t>受益脱贫人口22人，项目使用年限10年</t>
  </si>
  <si>
    <t>吴家店村祥和组道路工程</t>
  </si>
  <si>
    <t>新建水泥路长1700米，宽3.5米</t>
  </si>
  <si>
    <t>太平山村白石岭等组道路延伸工程</t>
  </si>
  <si>
    <t>新建水泥路10处长1200米，宽3.5米</t>
  </si>
  <si>
    <t>古堂村村组道路延伸工程</t>
  </si>
  <si>
    <t>新建水泥路2处长600米，宽3.5米，边沟长200米。</t>
  </si>
  <si>
    <t>受益脱贫人口28人，项目使用年限10年</t>
  </si>
  <si>
    <t>石佛村组道路延伸工程</t>
  </si>
  <si>
    <t>石佛村</t>
  </si>
  <si>
    <t>新建水泥路9处长1000米，宽3.5米</t>
  </si>
  <si>
    <t>光明村泗洲岩道路延伸工程</t>
  </si>
  <si>
    <t>光明村</t>
  </si>
  <si>
    <t>新建水泥路长700米，宽4.5米。</t>
  </si>
  <si>
    <t>受益脱贫人口44人，项目使用年限10年</t>
  </si>
  <si>
    <t>吴畈村晏湾水泥路项目</t>
  </si>
  <si>
    <t>吴畈村</t>
  </si>
  <si>
    <t>新建水泥路长300米，宽6米及附属设施。</t>
  </si>
  <si>
    <t>受益脱贫人口19人，项目使用年限10年</t>
  </si>
  <si>
    <t>熊山水泥路</t>
  </si>
  <si>
    <t>张畈村熊山组</t>
  </si>
  <si>
    <t>新修水泥路0.41公里，宽3.5米，厚0.18米</t>
  </si>
  <si>
    <t>受益脱贫人口8人，项目使用年限10年</t>
  </si>
  <si>
    <t>钟山方塘水泥路</t>
  </si>
  <si>
    <t>张畈村钟山组</t>
  </si>
  <si>
    <t>新修水泥路长0.57公里，宽3.5米，厚0.18米</t>
  </si>
  <si>
    <t>受益脱贫人口16人，项目使用年限10年</t>
  </si>
  <si>
    <t>王河组水泥路</t>
  </si>
  <si>
    <t>张畈村王河组</t>
  </si>
  <si>
    <t>新修水泥路4段共长0.84公里，宽3.5米，厚0.18米；</t>
  </si>
  <si>
    <t>易湾郑家水泥路</t>
  </si>
  <si>
    <t>龙马村佛顶寨组</t>
  </si>
  <si>
    <t>新修水泥路长520米，宽3.5米，厚0.18米；</t>
  </si>
  <si>
    <t>受益脱贫人口14人，项目使用年限10年</t>
  </si>
  <si>
    <t>金冲水泥路</t>
  </si>
  <si>
    <t>龙马村和平组</t>
  </si>
  <si>
    <t>新修水泥路长350米，宽3.5米，厚0.18米；</t>
  </si>
  <si>
    <t>受益脱贫人口9人，项目使用年限10年</t>
  </si>
  <si>
    <t>余家湾水泥路</t>
  </si>
  <si>
    <t>蔡畈村红岭组</t>
  </si>
  <si>
    <t>新修水泥路长200米，宽3.5米，厚0.18米；L型边沟60米。</t>
  </si>
  <si>
    <t>受益脱贫人口4人，项目使用年限10年</t>
  </si>
  <si>
    <t>陈家湾舒家湾水泥路</t>
  </si>
  <si>
    <t>蔡畈村龙门组</t>
  </si>
  <si>
    <t>新修水泥路长320米，宽3.5米，厚0.18米；L型边沟100米。</t>
  </si>
  <si>
    <t>畈心循环路</t>
  </si>
  <si>
    <t>麒麟河村畈心组</t>
  </si>
  <si>
    <t>新修水泥路2段共长680米，宽3.5米，厚0.18米</t>
  </si>
  <si>
    <t>受益脱贫人口20人，项目使用年限10年</t>
  </si>
  <si>
    <t>黄家老屋水泥路</t>
  </si>
  <si>
    <t>麒麟河村土塘组</t>
  </si>
  <si>
    <t>新修水泥路2段共长320米，宽3.5米，厚0.18米</t>
  </si>
  <si>
    <t>受益脱贫人口11人，项目使用年限10年</t>
  </si>
  <si>
    <t>余家大庄水泥路</t>
  </si>
  <si>
    <t>方坪村朱畈组</t>
  </si>
  <si>
    <t>硬化道路800米，宽3.5米，厚0.18米</t>
  </si>
  <si>
    <t>南石组朝阳水泥路</t>
  </si>
  <si>
    <t>凉亭村南石组</t>
  </si>
  <si>
    <t>硬化道路200米，宽3.5米，厚0.18米及附属工程</t>
  </si>
  <si>
    <t>南石组桂家老庄水泥路</t>
  </si>
  <si>
    <t>黄龙水泥路</t>
  </si>
  <si>
    <t>闻家店村黄龙组</t>
  </si>
  <si>
    <t>硬化道路500米，宽3.5米，厚0.18米及附属工程</t>
  </si>
  <si>
    <t>江家新屋水泥路</t>
  </si>
  <si>
    <t>金坪村马道组</t>
  </si>
  <si>
    <t>新修水泥路长350米，宽3.5米，厚0.18米；L型边沟350米。</t>
  </si>
  <si>
    <t>卢家湾水泥路</t>
  </si>
  <si>
    <t>金坪村王山组</t>
  </si>
  <si>
    <t>新修水泥路长120米，宽3.5米，厚0.18米；L型边沟120米。</t>
  </si>
  <si>
    <t>受益脱贫人口14人，项目使用年限11年</t>
  </si>
  <si>
    <t>黄岭组水泥路</t>
  </si>
  <si>
    <t>金冲村黄岭组</t>
  </si>
  <si>
    <t>新修水泥路长760米，宽3.5米，厚0.18米；L型边沟659米</t>
  </si>
  <si>
    <t>受益脱贫人口16人，项目使用年限12年</t>
  </si>
  <si>
    <t>江家水泥路</t>
  </si>
  <si>
    <t>燕溪村太平组</t>
  </si>
  <si>
    <t>新修水泥路长540米，宽3.5米，厚0.18米；L型边沟150米。</t>
  </si>
  <si>
    <t>受益脱贫人口3人，项目使用年限14年</t>
  </si>
  <si>
    <t>村组道路水毁</t>
  </si>
  <si>
    <t>姚冲、果子园、白果、吴湾、佛堂坳村、龙墩</t>
  </si>
  <si>
    <t>新建挡墙1100方，恢复路面3500平方米，新建排水沟3000米。</t>
  </si>
  <si>
    <t>受益脱贫人口182人，项目使用年限10年</t>
  </si>
  <si>
    <t>白纸棚黄泥组烈士墓道路</t>
  </si>
  <si>
    <t>白纸棚村</t>
  </si>
  <si>
    <t>新建道路长150米，宽4米，厚0.18米</t>
  </si>
  <si>
    <t>受益脱贫人口5人，项目使用年限10年</t>
  </si>
  <si>
    <t>南河组水泥路</t>
  </si>
  <si>
    <t>佛堂坳村</t>
  </si>
  <si>
    <t>新建道路长120米，宽5米，厚0.2米；边沟100米，安保200米。</t>
  </si>
  <si>
    <t>Y064姚冲至姜湾段道路改造项目</t>
  </si>
  <si>
    <t>姚冲村</t>
  </si>
  <si>
    <t>改造道路长2000米，挡墙1000方，宽6.5米，厚0.2米，及其附属工程。</t>
  </si>
  <si>
    <t>简畈至桥口道路改造工程</t>
  </si>
  <si>
    <t>斑竹园村</t>
  </si>
  <si>
    <t>改造硬化道路长3000米，宽5米，</t>
  </si>
  <si>
    <t>河坪大桥</t>
  </si>
  <si>
    <t>街道河坪组</t>
  </si>
  <si>
    <t>新建桥梁一座长60米、宽5米，桥头护岸长40米、高4米等</t>
  </si>
  <si>
    <t>受益脱贫人口152人，项目使用年限15年</t>
  </si>
  <si>
    <t>芭茅荡至耳枫沟林场水泥路</t>
  </si>
  <si>
    <t>金山村马河组</t>
  </si>
  <si>
    <t>硬化道路长3000米、宽3.5米</t>
  </si>
  <si>
    <t>受益脱贫人口90人，项目使用年限20年</t>
  </si>
  <si>
    <t>桥口村水毁道路修复工程</t>
  </si>
  <si>
    <t>水毁道路硬化690米、宽3.5米，其中文圣元处长280米、吴述新、长湾380米、刘榜应处30米；水毁护岸长145米，其中花堰路3处长35米、高3米，文圣元处长20米、高1.5米，金盆处长20米、高3米，三河至铁路3处长30米、高3米，长岭2处24米、王畈16米等。</t>
  </si>
  <si>
    <t>受益脱贫人口18人，项目使用年限10年</t>
  </si>
  <si>
    <t>沙堰村毛屋机耕路桥</t>
  </si>
  <si>
    <t>新建平板桥长25米，宽4，硬化道路长30米，宽3.5米</t>
  </si>
  <si>
    <t>受益脱贫人口10人，项目使用年限15年</t>
  </si>
  <si>
    <t>金桥西冲、学湾、雨台、水文等水泥路</t>
  </si>
  <si>
    <t>金桥</t>
  </si>
  <si>
    <t>张家荣门口：新建护岸1处15米，高3.5米；拦水坎40米；流水槽15米；填方91立方米张传兵上沿：拦水坎20米；流水槽10米；填方20立方米熊德启下沿：一字墙60米；填方80立方米张士怀门口：拦水坎30米；流水槽20米；埋设φ600涵管8米（含C20砼翼墙）；填方80立方米宋伟田门口：拦水坎30米；流水槽20米；填方80立方米</t>
  </si>
  <si>
    <t>受益脱贫户13户，项目使用年限15年</t>
  </si>
  <si>
    <t>石尖、吴冲、斗沟、粉坊水泥路</t>
  </si>
  <si>
    <t>熊志华大塘：新建护岸1处12米，高3米；破板恢复17.5平方米；埋设φ600涵管8米（含C20砼翼墙）；填方72立方米吴冲楼门前：破板恢复48平方米；埋设φ1000涵管10米（含C20砼翼墙）；填方192立方米熊德银门前：拦水坎10米；流水槽10米；灌注混凝土2立方米；填方48立方米</t>
  </si>
  <si>
    <t>受益脱贫户18户，项目使用年限15年</t>
  </si>
  <si>
    <t>十八烈士墓水泥路</t>
  </si>
  <si>
    <t>洪从敏门口：新建护岸长5米，高2米；破除并恢复路面长16米，宽3.5米；埋设涵管8米，回填土方110方
熊德权家门口：破除并恢复路面长4米，宽3.5米；埋设涵管10米</t>
  </si>
  <si>
    <t>受益脱贫户5户，项目使用年限15年</t>
  </si>
  <si>
    <t>竹园水泥路</t>
  </si>
  <si>
    <t>建设长282米，宽3.5米，厚0.2米水泥路</t>
  </si>
  <si>
    <t>受益脱贫人口31人，项目使用年限15年</t>
  </si>
  <si>
    <t>金桥村通组水泥路</t>
  </si>
  <si>
    <t>新建水泥路长5公里、宽3.5米、厚0.18米</t>
  </si>
  <si>
    <t>受益脱贫户158人，项目使用年限15年</t>
  </si>
  <si>
    <t>杨桥村护岸</t>
  </si>
  <si>
    <t>新建挡土墙长109米，均高3.5米及涵管铺设、检查井2座、道路破损修复</t>
  </si>
  <si>
    <t>万冲村村水毁护岸修复</t>
  </si>
  <si>
    <t>万冲村张岭组</t>
  </si>
  <si>
    <t>新建护岸长65米、均高5米</t>
  </si>
  <si>
    <t>响山寺村水毁护岸修复</t>
  </si>
  <si>
    <t>响山寺村</t>
  </si>
  <si>
    <t>新建护岸长24米、均高2米，新建护岸长80米、均高5米。</t>
  </si>
  <si>
    <t>受益脱贫人口36人，项目使用年限10年</t>
  </si>
  <si>
    <t>双石村道路水毁修复</t>
  </si>
  <si>
    <t>双石村</t>
  </si>
  <si>
    <t>新建护岸长310米，均高2.5米</t>
  </si>
  <si>
    <t>受益脱贫人口63人，项目使用年限10年</t>
  </si>
  <si>
    <t>码头村水毁护岸修复</t>
  </si>
  <si>
    <t>码头村</t>
  </si>
  <si>
    <t>新建护岸长290米，均高3米及水泥修补100平方</t>
  </si>
  <si>
    <t>受益脱贫人口45人，项目使用年限10年</t>
  </si>
  <si>
    <t>板堰村水毁道路修复</t>
  </si>
  <si>
    <t>板堰村</t>
  </si>
  <si>
    <t>水毁道路修复长500米、均高3.5米等</t>
  </si>
  <si>
    <t>受益脱贫人口 29人，项目使用年限10年</t>
  </si>
  <si>
    <t>槐树湾村水毁护岸修复</t>
  </si>
  <si>
    <t>修复护岸8处，长162米，均高3米。</t>
  </si>
  <si>
    <t>受益脱贫人口74人，项目使用年限10年</t>
  </si>
  <si>
    <t>官田村方院组道路维修工程</t>
  </si>
  <si>
    <t>修复破损路面1800㎡及涵管更换等</t>
  </si>
  <si>
    <t>官田村上院组道路边沟工程</t>
  </si>
  <si>
    <t>新建道路边沟1700米</t>
  </si>
  <si>
    <t>百莲村上湾至小岭水泥路硬化工程</t>
  </si>
  <si>
    <t>道路硬化3千米，宽4.5米，厚0.2米，埋设涵管等</t>
  </si>
  <si>
    <t>受益脱贫人口85人，项目使用年限11年</t>
  </si>
  <si>
    <t>张冲村组级道路硬化及水毁修复工程</t>
  </si>
  <si>
    <t>张冲村</t>
  </si>
  <si>
    <t>道路硬化2千米，宽3米，厚0.18米；新建平板函长4m*宽6m，驳岸长8米高4.5米等。</t>
  </si>
  <si>
    <t>黄畈村水毁道路修复工程</t>
  </si>
  <si>
    <t>黄畈村</t>
  </si>
  <si>
    <t>新建护岸长58米，顶宽0.7米，底宽2.2米，高4.5米；长40米，顶宽0.6米，底宽1.7米，高3米等</t>
  </si>
  <si>
    <t>黄畈村组级道路硬化工程</t>
  </si>
  <si>
    <t>道路硬化长1200米、宽3.5米、厚0.18米，埋设涵管等</t>
  </si>
  <si>
    <t>抱儿山入户道路</t>
  </si>
  <si>
    <t>抱儿山村</t>
  </si>
  <si>
    <t>新修水泥路5.5公里宽3米、厚0.18米</t>
  </si>
  <si>
    <t>楼房横河组道路改造及路桥</t>
  </si>
  <si>
    <t>新建桥梁一座长10米，宽6米；新建水泥路长4公里，宽5米。</t>
  </si>
  <si>
    <t>受益脱贫人口116人，项目使用年限10年</t>
  </si>
  <si>
    <t>黄湾至高山路</t>
  </si>
  <si>
    <t>新建水泥路长2000米、宽3.5米、厚0.2米，及附属。</t>
  </si>
  <si>
    <t>受益脱贫人口156人，项目使用年限10年</t>
  </si>
  <si>
    <t>大岗茶场水泥路边沟</t>
  </si>
  <si>
    <t>新建U型边沟长2000米。</t>
  </si>
  <si>
    <t>汤木路边沟</t>
  </si>
  <si>
    <t>受益脱贫人口530人，项目使用年限10年</t>
  </si>
  <si>
    <t>马堰组水泥路</t>
  </si>
  <si>
    <t>银山畈村</t>
  </si>
  <si>
    <t>新建水泥路7段，长620米、宽3.5米、厚0.18米，及附属。</t>
  </si>
  <si>
    <t>受益脱贫户22人，项目使用年限10年</t>
  </si>
  <si>
    <t>庙口廖家湾水泥路</t>
  </si>
  <si>
    <t>竹畈村</t>
  </si>
  <si>
    <t>新建水泥路长286米、宽3.5米、厚0.18米，及附属。</t>
  </si>
  <si>
    <t>受益脱贫户12人，项目使用年限10年</t>
  </si>
  <si>
    <t>上畈村李湾路、汪湾路</t>
  </si>
  <si>
    <t>上畈村</t>
  </si>
  <si>
    <t>新建水泥路合计长225米、宽3.5米、厚0.18米，及附属。</t>
  </si>
  <si>
    <t>受益脱贫户35人，项目使用年限10年</t>
  </si>
  <si>
    <t>陶上畈水泥路</t>
  </si>
  <si>
    <t>金刚台村</t>
  </si>
  <si>
    <t>新建水泥路长320米、宽3.5米、厚0.18米，及附属。</t>
  </si>
  <si>
    <t>年石组水泥路</t>
  </si>
  <si>
    <t>水泥路3段：长160米、宽3米、厚0.18米，及附属。</t>
  </si>
  <si>
    <t>受益脱贫人口31人，项目使用年限10年</t>
  </si>
  <si>
    <t>大元组水泥路</t>
  </si>
  <si>
    <t>泗道河村</t>
  </si>
  <si>
    <t>新建水泥路长174米*宽3米厚0.18米，及附属。</t>
  </si>
  <si>
    <t>受益脱贫户8人，项目使用年限10年</t>
  </si>
  <si>
    <t>张湾组水泥路路</t>
  </si>
  <si>
    <t>瓦屋基村</t>
  </si>
  <si>
    <t>新建水泥路长605米，宽3.5米，厚0.18米，及附属。</t>
  </si>
  <si>
    <t>受益脱贫户5人，项目使用年限10年</t>
  </si>
  <si>
    <t>彭山组水泥路</t>
  </si>
  <si>
    <t>笔架山村</t>
  </si>
  <si>
    <t>新建水泥路长690米，宽3米，厚0.18米，及附属。</t>
  </si>
  <si>
    <t>铁冲乡李桥村入户道路</t>
  </si>
  <si>
    <t>入户道路长730米、宽3米、厚0.2米</t>
  </si>
  <si>
    <t>铁冲乡前营村入户道路</t>
  </si>
  <si>
    <t>前营村</t>
  </si>
  <si>
    <t>新建入户道路长786米、宽3米、厚0.2米</t>
  </si>
  <si>
    <t>铁冲乡长河村入户道路</t>
  </si>
  <si>
    <t>新建入户道路长380米、宽3米、厚0.2米</t>
  </si>
  <si>
    <t>受益脱贫人口12人，项目使用年限10年</t>
  </si>
  <si>
    <t>铁冲乡长河村马岭组道路</t>
  </si>
  <si>
    <t>新建道路长2000米，宽5米，厚0.2米。</t>
  </si>
  <si>
    <t>受益脱贫人口145人，项目使用年限10年</t>
  </si>
  <si>
    <t>铁冲乡铁冲村部至道沟水泥路</t>
  </si>
  <si>
    <t>铁冲村黄榜组、道沟组</t>
  </si>
  <si>
    <t>新修长1850米，宽4.5米、厚0.2米</t>
  </si>
  <si>
    <t>现代农业产业园环湖大道项目</t>
  </si>
  <si>
    <t>油店等村</t>
  </si>
  <si>
    <t>国家现代农业产业园环湖大道（路面）工程续建</t>
  </si>
  <si>
    <t>受益脱贫人口202人，项目使用年限10年</t>
  </si>
  <si>
    <t>龚冲村村组道路延伸工程</t>
  </si>
  <si>
    <t>新修水泥路长500米宽3米均厚0.18米</t>
  </si>
  <si>
    <t>70人</t>
  </si>
  <si>
    <t>元冲村村组道路延伸工程</t>
  </si>
  <si>
    <t>新修道路长470米，宽2.5米，厚0.18米，其中平板桥一座，长5米，宽3.5米。</t>
  </si>
  <si>
    <t>受益脱贫人口10人，项目使用10年</t>
  </si>
  <si>
    <t>石堰村道路拓宽改造提升工程</t>
  </si>
  <si>
    <t>路基加宽2米，铺设5.5米水泥路面，总长3100米</t>
  </si>
  <si>
    <t>受益脱贫人口499人，项目使用10年</t>
  </si>
  <si>
    <t>九房村道路水毁护岸修复工程</t>
  </si>
  <si>
    <t>后楼组张海儒处驳岸长62米高2.5米，张传绪处护岸长42米，高3.5米；朱湾肖家贵处护岸长18米，高4米；大冲易先春处护岸长30米高2米；云龙八堰处17米高6米</t>
  </si>
  <si>
    <t>梅南路排水沟</t>
  </si>
  <si>
    <t>黄龙村</t>
  </si>
  <si>
    <t>新建黄龙大桥处Ø500涵管长80米，雨水口4座，水沟加高长30米，路面破除及恢复15平方米</t>
  </si>
  <si>
    <t>鹤九路边沟及水毁护岸</t>
  </si>
  <si>
    <t>鹤塘、大桥、九房等</t>
  </si>
  <si>
    <t>新建大庄处护岸长5米高2.5米，U型水沟长28米，张传儒处L型水沟长30米，拦砂坎5处，冯登春对面护岸长45米高1米，罗资生上手加边沟加高长7米高0.3米，下手L型水沟长18米，谢德权处护岸长7米高6米，L型沟50米；卜永富处Ø400涵管28米雨水口1座，九房村部前U型水沟26米；鹤塘冯纪新处护岸47米高1.8米，护岸长7米高3米，冯克政处护岸长22米高2.5米，李守生处U型水沟长16米，土门处护岸长15米高5米，护岸长3米高1米硬化30平方米</t>
  </si>
  <si>
    <t>鹤塘村河西村道路水毁修复工程</t>
  </si>
  <si>
    <t>鹤塘村、河西村</t>
  </si>
  <si>
    <t>程湾路U型水沟长176米，大枫树路护岸长24米高1.5米；新建农兴路水泥路护岸长4米高5米，沉砂井1座，涵管2米；</t>
  </si>
  <si>
    <t>皮坊村下湾组水泥路</t>
  </si>
  <si>
    <t>新建下湾组水泥路宽3.5米，厚0.18米，计445米。</t>
  </si>
  <si>
    <t>受益脱贫人口6人，项目使用年限10年.</t>
  </si>
  <si>
    <t>九房村干塘水泥路</t>
  </si>
  <si>
    <t>新建水泥路，砼C35水泥路宽3米、厚0.18米，1100米，排水沟400米。</t>
  </si>
  <si>
    <t>大畈皮坊村道路水毁护岸修复工程</t>
  </si>
  <si>
    <t>大畈、皮坊村</t>
  </si>
  <si>
    <t>新建大畈村悬剑山路护岸长13米高6米，百岭路护岸1处长2米高3米，2处长5米高2米。皮坊村大岭路桥防撞墙长31米，高田路护岸10米高4米，警示村桩6个，黄榜桥警示桩6个，皮坊路L型水沟100米</t>
  </si>
  <si>
    <t>受益脱贫人口3人，项目使用年限10年.</t>
  </si>
  <si>
    <t>河东村水泥路水毁修复工程</t>
  </si>
  <si>
    <t>河东村</t>
  </si>
  <si>
    <t>维修水毁路段4处栗湾水沟20米，清塘Ø200玻纹管20米，赶河护岸长30米，胡边Ø500涵管8米</t>
  </si>
  <si>
    <t>双河村水泥路水毁修复工程</t>
  </si>
  <si>
    <t>新建护岸福元长20米高3.5米，孙耀先处长5米高2.5米，孙来福处8米高3米，学堂大塘前长10米高3米，蚕室前水沟长90米</t>
  </si>
  <si>
    <t>黄龙村水泥路水毁修复</t>
  </si>
  <si>
    <t>赵冲处水沟74米，仙岭至洪坳路段4处共计长49米，均高2.5米。</t>
  </si>
  <si>
    <t>河西村水泥路水毁修复工程</t>
  </si>
  <si>
    <t>河西村</t>
  </si>
  <si>
    <t>大山路新修驳岸长8米，高3米，新修护岸长20米，高3米，</t>
  </si>
  <si>
    <t>九龙村培塘组道路</t>
  </si>
  <si>
    <t>九龙村</t>
  </si>
  <si>
    <t>新建培塘组砼C35水泥路宽3米，厚0.18米，计480米</t>
  </si>
  <si>
    <t>鹤塘村肖湾李湾水泥路</t>
  </si>
  <si>
    <t>鹤塘村</t>
  </si>
  <si>
    <t>新建砼C35水泥路宽3.5米，厚0.18米，计400米，及边沟等附属工程。</t>
  </si>
  <si>
    <t>大桥村组水泥路延伸工程</t>
  </si>
  <si>
    <t>新建南庄组砼C35水泥路宽3.5米、厚0.18米， 长450米</t>
  </si>
  <si>
    <t>受益脱贫人口13人，项目使用年限10年</t>
  </si>
  <si>
    <t>双河村百冲中心组水泥路</t>
  </si>
  <si>
    <t>新建水泥路5条共长341米，宽3米，厚0.18m。</t>
  </si>
  <si>
    <t>大畈村院墙组水泥路</t>
  </si>
  <si>
    <t>大畈村</t>
  </si>
  <si>
    <t>大畈村新建院墙组砼C35水泥路（含边沟）宽3.5米、厚0.18米， 长150米；</t>
  </si>
  <si>
    <t>受益脱贫人口2人，项目使用年限10年</t>
  </si>
  <si>
    <t>皮坊村塘湾、黄榜组水泥路</t>
  </si>
  <si>
    <t>新建塘湾组、黄榜组水泥路共计540米，宽3.5米，厚0.18米，其中塘湾组100米，黄榜组440米</t>
  </si>
  <si>
    <t>双河村四山组小桥</t>
  </si>
  <si>
    <t>新建四山组小桥25米，宽4米</t>
  </si>
  <si>
    <t>九龙村瓦屋组道路</t>
  </si>
  <si>
    <t>新建瓦屋组冯家湾、史家湾、秦家湾砼C35水泥路宽3米，厚0.18米，计420米</t>
  </si>
  <si>
    <t>受益脱贫人口11人，项目使用年限20年</t>
  </si>
  <si>
    <t>鹤塘高山组道路</t>
  </si>
  <si>
    <t>新建砼C35水泥路宽3.5米，厚0.18米，计300米，及边沟等附属工程</t>
  </si>
  <si>
    <t>受益脱贫人口8人，项目使用年限20年</t>
  </si>
  <si>
    <t>新建铁厂组砼C35水泥路宽3米、厚0.18米， 长270米</t>
  </si>
  <si>
    <t>熊老庄</t>
  </si>
  <si>
    <t>水泥路长400米、宽3.5米、厚0.2米，</t>
  </si>
  <si>
    <t>刘老庄路</t>
  </si>
  <si>
    <t>水泥路长450米、宽3.5米、厚0.2米，</t>
  </si>
  <si>
    <t>桃元路</t>
  </si>
  <si>
    <t>水泥路长266米、宽3.5米、厚0.2米，</t>
  </si>
  <si>
    <t>龙房路</t>
  </si>
  <si>
    <t>砖楼路</t>
  </si>
  <si>
    <t>小冲路</t>
  </si>
  <si>
    <t>水泥路长200米、宽3.5米、厚0.2米，</t>
  </si>
  <si>
    <t>新庄水泥路</t>
  </si>
  <si>
    <t>白大街道</t>
  </si>
  <si>
    <t>长150米，宽3.5米，厚0.2米</t>
  </si>
  <si>
    <t>粉坊水泥路</t>
  </si>
  <si>
    <t>长200米，宽3.5米，厚0.2米</t>
  </si>
  <si>
    <t>燕湾水泥路</t>
  </si>
  <si>
    <t>九树村</t>
  </si>
  <si>
    <t>新建水泥路长220米，宽3.5米，厚0.2米</t>
  </si>
  <si>
    <t>刘楼水泥路支路</t>
  </si>
  <si>
    <t>新建水泥路长162米，宽3.5米，厚0.2米</t>
  </si>
  <si>
    <t>受益脱贫人口6人，项目使用年限10年</t>
  </si>
  <si>
    <t>东头水泥路</t>
  </si>
  <si>
    <t>楼冲村</t>
  </si>
  <si>
    <t>水泥路长1100米，宽3.5米，厚0.18米</t>
  </si>
  <si>
    <t>山榜桥</t>
  </si>
  <si>
    <t>拆除重建</t>
  </si>
  <si>
    <t>新建桥梁长15米、宽5.5米，老桥拆除等</t>
  </si>
  <si>
    <t>受益脱贫人口78人，项目使用15年</t>
  </si>
  <si>
    <t>草楼桥</t>
  </si>
  <si>
    <t>新建桥梁长15米、宽7.5米，老桥拆除等</t>
  </si>
  <si>
    <t>受益脱贫人口24人，项目使用15年</t>
  </si>
  <si>
    <t>早庄桥</t>
  </si>
  <si>
    <t>新建桥梁长12米、宽5.5米，老桥拆除等</t>
  </si>
  <si>
    <t>受益脱贫人口38人，项目使用15年</t>
  </si>
  <si>
    <t>中楼桥</t>
  </si>
  <si>
    <t>新建桥梁长15米、宽5.5米</t>
  </si>
  <si>
    <t>受益脱贫人口68人，项目使用15年</t>
  </si>
  <si>
    <t>雁门循环水泥路</t>
  </si>
  <si>
    <t>新建水泥路长260米，宽3.5米，厚0.18米</t>
  </si>
  <si>
    <t>檀山大堰机耕桥</t>
  </si>
  <si>
    <t>新建桥梁长18米，宽4.5米</t>
  </si>
  <si>
    <t>中心村庄2号桥</t>
  </si>
  <si>
    <t>新建桥梁长22米，宽5米</t>
  </si>
  <si>
    <t>大岗村平地王大庄路</t>
  </si>
  <si>
    <t>新建水泥路长315米，宽3.5米，厚0.2米</t>
  </si>
  <si>
    <t>天堂寨旅游循环线（后畈-前畈段）提质改造</t>
  </si>
  <si>
    <t>后畈、前畈村</t>
  </si>
  <si>
    <t>改造黑化道路7100米，宽7.5米二级路及附属工程</t>
  </si>
  <si>
    <t>受益脱贫人口 720人，项目使用年限10年</t>
  </si>
  <si>
    <t>明泗路二期</t>
  </si>
  <si>
    <t>泗河村卢湾组</t>
  </si>
  <si>
    <t>新建410米宽6.5米厚0.1米沥青混凝土道路。修复水毁水泥路200米宽3.5米厚0.2米水泥路(含边沟）</t>
  </si>
  <si>
    <t>受益脱贫人口302人，项目使用年限10年</t>
  </si>
  <si>
    <t>前畈祝湾路</t>
  </si>
  <si>
    <t xml:space="preserve">改建 </t>
  </si>
  <si>
    <t>前畈村祝湾组</t>
  </si>
  <si>
    <t>改建1700米宽5米厚0.2米水泥路及附属工程</t>
  </si>
  <si>
    <t>受益脱贫人口102人，项目使用年限10年</t>
  </si>
  <si>
    <t>姚湾至大庙</t>
  </si>
  <si>
    <t>前畈村河坪组</t>
  </si>
  <si>
    <t>新建700米宽5米厚0.2米水泥路及附属工程</t>
  </si>
  <si>
    <t>受益脱贫人口1320人，项目使用年限10年</t>
  </si>
  <si>
    <t>方湾桥至驿站</t>
  </si>
  <si>
    <t>马石村方湾组</t>
  </si>
  <si>
    <t>新建400米宽5米厚0.2米水泥路及附属工程</t>
  </si>
  <si>
    <t>受益脱贫人口180人，项目使用年限10年</t>
  </si>
  <si>
    <t>南溪村文化路、滨河路</t>
  </si>
  <si>
    <t>南溪村</t>
  </si>
  <si>
    <t>新建南溪村文化路200米、地下管网200米，滨河路50米、地下管网50米及附属工程</t>
  </si>
  <si>
    <t>受益脱贫人口340人，项目使用年限10年</t>
  </si>
  <si>
    <t>横畈村东湾大桥</t>
  </si>
  <si>
    <t>新修桥梁一座，长40米，宽6米</t>
  </si>
  <si>
    <t>受益脱贫人口161户528人，项目使用10年</t>
  </si>
  <si>
    <t>南溪镇文秀路道路改造工程</t>
  </si>
  <si>
    <t>南湾村</t>
  </si>
  <si>
    <t>改造道路1条长2.4千米，拓宽2米，厚0.2米；护岸17处743米，3372.95立方米，埋设涵管48米，排水沟1845米。</t>
  </si>
  <si>
    <t>受益脱贫人口58户203人，项目使用10年</t>
  </si>
  <si>
    <t>鲜花岭街道张店组至鲜花组道路拓宽工程</t>
  </si>
  <si>
    <t>鲜花岭街道</t>
  </si>
  <si>
    <t>长2公里水泥路加宽2.5m；铺筑沥青路面15000m²；新建挡土墙及配套设施等</t>
  </si>
  <si>
    <t>受益脱贫人口650人，项目使用年限10年</t>
  </si>
  <si>
    <t>水坪村太古路</t>
  </si>
  <si>
    <t>水坪村</t>
  </si>
  <si>
    <t>破碎路面22800平方米，新建长5700米，宽5米，厚0.2米水泥路</t>
  </si>
  <si>
    <t>受益脱贫人口100人，项目使用年限10年</t>
  </si>
  <si>
    <t>黄尖中心组水泥路</t>
  </si>
  <si>
    <t>黄尖村</t>
  </si>
  <si>
    <t>新建水泥路宽3米，长500米，厚0.2米</t>
  </si>
  <si>
    <t>达湾组水泥路</t>
  </si>
  <si>
    <t>南畈村</t>
  </si>
  <si>
    <t>新建水泥路宽3米，长230米，厚0.2米</t>
  </si>
  <si>
    <t>龙冲组水泥路</t>
  </si>
  <si>
    <t>新建长381米，宽3米，厚0.2米水泥路</t>
  </si>
  <si>
    <t>王祠组水泥路</t>
  </si>
  <si>
    <t>七邻村</t>
  </si>
  <si>
    <t>新建长300米，宽3米，厚0.2米水泥路。</t>
  </si>
  <si>
    <t>下湾组水泥路</t>
  </si>
  <si>
    <t>新建长350米，宽3米，厚0.2米水泥路</t>
  </si>
  <si>
    <t>付老屋组水泥路</t>
  </si>
  <si>
    <t>柏湾组水泥路</t>
  </si>
  <si>
    <t>王湾村</t>
  </si>
  <si>
    <t>新建长473米，宽3米，厚0.2米水泥路</t>
  </si>
  <si>
    <t>碎岭组水泥路</t>
  </si>
  <si>
    <t>袁岭村</t>
  </si>
  <si>
    <t>新建长1200米，宽3米，厚0.2米水泥路</t>
  </si>
  <si>
    <t>迎河组水泥路</t>
  </si>
  <si>
    <t>新建长2000米，宽3米，厚0.2米水泥路</t>
  </si>
  <si>
    <t>上湾组水泥路</t>
  </si>
  <si>
    <t>陈冲村</t>
  </si>
  <si>
    <t>新建长643米，宽3米，厚0.2米水泥路</t>
  </si>
  <si>
    <t>全军乡何家湾石关月季花路拱桥加宽工程</t>
  </si>
  <si>
    <t>进行老拱桥桥面加宽1.5米，长13米，及相关拱桥基础护岸处理。</t>
  </si>
  <si>
    <t>受益脱贫人50人，项目使用年限10年</t>
  </si>
  <si>
    <t xml:space="preserve">全军乡全梁路前岭与小泗路衔接路 </t>
  </si>
  <si>
    <t>梁山村</t>
  </si>
  <si>
    <t>新建水泥路面宽7米，长200米，厚0.2米，及相关附属工程。</t>
  </si>
  <si>
    <t>受益脱贫人560人，项目使用年限10年</t>
  </si>
  <si>
    <t>沙河店村大寨至楼岭组道路拓宽项目</t>
  </si>
  <si>
    <t>大寨至楼岭组道路由5米拓宽到7米。扩宽2米，长度350米，路两边人行步道共2米、长700米；边沟长350米，路侧石700米，沥青路面。</t>
  </si>
  <si>
    <t>熊家河村朝阳山、背阴山、岭北水毁道路修复</t>
  </si>
  <si>
    <t>熊家河村朝阳山组、方田组、岭北组</t>
  </si>
  <si>
    <t>新建毛石混凝土护岸长约410米，高3米。</t>
  </si>
  <si>
    <t>千坪村李湾坪里水泥路及水毁修复工程</t>
  </si>
  <si>
    <r>
      <rPr>
        <sz val="9"/>
        <rFont val="等线"/>
        <charset val="134"/>
      </rPr>
      <t>1</t>
    </r>
    <r>
      <rPr>
        <b/>
        <sz val="9"/>
        <rFont val="等线"/>
        <charset val="134"/>
      </rPr>
      <t>、</t>
    </r>
    <r>
      <rPr>
        <sz val="9"/>
        <rFont val="等线"/>
        <charset val="134"/>
      </rPr>
      <t>新建水泥路长400米、宽3.5米、厚0.2米，过水涵管直径0.8米4根，过水涵管直径1米的4根。2、河东、道湾组水泥路面水毁修复600平米，道路护岸100米，均高4米，顶宽0.5米。</t>
    </r>
  </si>
  <si>
    <t>受益脱贫人口115人，项目使用年限15年</t>
  </si>
  <si>
    <t>花石村道路水毁护岸项目</t>
  </si>
  <si>
    <t>新建白河护岸3处，总长114米，均高3米；花石护岸4处，总长103米，均高3.5米；新塘护岸5处，总长102米，均高3米；</t>
  </si>
  <si>
    <t>受益脱贫人口89人，项目使用年限10年</t>
  </si>
  <si>
    <t>花石乡竺山村高山组、闵冲组、闵祠组水毁修复项目</t>
  </si>
  <si>
    <t>竺山村</t>
  </si>
  <si>
    <t>建设护岸13处共450立方米，路面修复100平方米。</t>
  </si>
  <si>
    <t>受益脱贫人口32人，项目使用10年</t>
  </si>
  <si>
    <t>花石乡黄堰村石桥组水毁修复项目</t>
  </si>
  <si>
    <t>修复漫水桥长37米，宽5米；挡墙长34米，高5米；道路修复160平方米。</t>
  </si>
  <si>
    <t>受益脱贫人口25人，项目使用年限15年</t>
  </si>
  <si>
    <t>花石乡黄堰村胡冲水毁道路及边沟工程</t>
  </si>
  <si>
    <t>边沟860米，维护围栏25米，挡墙18 米，路面恢复240平方米，张湾组：护岸20米，均高3.5米，过水涵一道。林湾组：护岸长12米，高4米。</t>
  </si>
  <si>
    <t>受益脱贫人口24人，项目使用年限15年</t>
  </si>
  <si>
    <t>茶棚村道路水毁项目</t>
  </si>
  <si>
    <t>1、新建王汪老屋、汪湾等水毁石岸7处，合计长95米，（白马处长15米，高3米；汪老屋组长15米，高6米；袁上湾组长10米，高5米，袁瓦屋组长8米，高2米；汪湾组长15米，高3.5米，茶棚组长10米，高4米，河湾组长25米，高6米）</t>
  </si>
  <si>
    <t>受益脱贫人口103人，项目使用年限15年</t>
  </si>
  <si>
    <t>安全饮水</t>
  </si>
  <si>
    <t>集镇水厂配水管网改造提升工程</t>
  </si>
  <si>
    <t>改造</t>
  </si>
  <si>
    <t>流波䃥镇张冲村</t>
  </si>
  <si>
    <t>更换集镇水厂主管网9000米</t>
  </si>
  <si>
    <t>县水利局</t>
  </si>
  <si>
    <t>受益脱贫人口102人，使用年限15年</t>
  </si>
  <si>
    <t>改善群众饮水安全状况，提高群众生活水平</t>
  </si>
  <si>
    <t>大叶岭饮水保障工程</t>
  </si>
  <si>
    <t>流波䃥镇黄畈村</t>
  </si>
  <si>
    <t>新建拦水坝、大口井一座，铺设管网3000米</t>
  </si>
  <si>
    <t>龙窝饮水保障工程</t>
  </si>
  <si>
    <t>新建拦水坝一座、更换水管3000米</t>
  </si>
  <si>
    <t>黄畈中心村庄饮水改造提升工程</t>
  </si>
  <si>
    <t>新增一套水源净化装置.管网改造2000米，</t>
  </si>
  <si>
    <t>受益脱贫人口65人，项目使用年限15年</t>
  </si>
  <si>
    <t>中心组饮水保障工程</t>
  </si>
  <si>
    <t>流波䃥镇黄河村</t>
  </si>
  <si>
    <t>新建30立方米蓄水池一座，铺设管道1800米</t>
  </si>
  <si>
    <t>受益脱贫人口28人，项目使用年限15年</t>
  </si>
  <si>
    <t>沙河乡香铺村香铺组饮水安全巩固提升</t>
  </si>
  <si>
    <t>沙河乡香铺村</t>
  </si>
  <si>
    <t>新建大口井1口，慢滤池、清水池各1座，主管网1200米</t>
  </si>
  <si>
    <t>沙河乡香铺、碾湾、祝畈村饮水安全巩固提升</t>
  </si>
  <si>
    <t>沙河乡香铺、碾湾、祝畈村</t>
  </si>
  <si>
    <t>新建大口井、漫滤池、清水池各三处，铺设管网3000米</t>
  </si>
  <si>
    <t>九房村干塘组大冲组饮水安全工程</t>
  </si>
  <si>
    <t>新建大口井1座，清水池1座及管网配套设施</t>
  </si>
  <si>
    <t>大桥村高位饮水</t>
  </si>
  <si>
    <t>新建大口井2座（大冲组1座，坳口组1座），铺设PE32管道长1500米。</t>
  </si>
  <si>
    <t>大畈村安全饮水维修改造项目</t>
  </si>
  <si>
    <t>维修大口井3座，新建过滤池2座、清水池1座，更换管网3800米。</t>
  </si>
  <si>
    <t>受益脱贫人口439人，使用年限15年</t>
  </si>
  <si>
    <t>双桃自来水管网延伸</t>
  </si>
  <si>
    <t>铺设管道：双桃路新屋湾PE63管道长4500米，双桃路至村部至关门口PE63管道长5500米</t>
  </si>
  <si>
    <t>受益脱贫人口225人，项目使用年限20年</t>
  </si>
  <si>
    <t>双河村孙湾大口井建设项目</t>
  </si>
  <si>
    <t>新建30立方大口井1座，PE50管道长3000米</t>
  </si>
  <si>
    <t>受益脱贫人口30人，项目使用年限15年</t>
  </si>
  <si>
    <t>面冲村石门饮水工程</t>
  </si>
  <si>
    <t>新建蓄水池一座、管网800米.</t>
  </si>
  <si>
    <t>面冲村陆岗陆家冲饮水工程</t>
  </si>
  <si>
    <t>新建蓄水池一座、管网600米.</t>
  </si>
  <si>
    <t>受益脱贫人口41人，项目使用年限15年</t>
  </si>
  <si>
    <t>东莲村白湾组安全饮水提升工程</t>
  </si>
  <si>
    <t>东莲村</t>
  </si>
  <si>
    <t>新建深沟水库蓄水池，白湾组安全饮水等</t>
  </si>
  <si>
    <t>受益人口20人，项目使用年限15年</t>
  </si>
  <si>
    <t>西莲村安全饮水工程</t>
  </si>
  <si>
    <t>西莲村</t>
  </si>
  <si>
    <t>安全饮水延伸</t>
  </si>
  <si>
    <t>西莲村横山组饮水工程</t>
  </si>
  <si>
    <t>水井、蓄水池、水塔、联网管道、泵房</t>
  </si>
  <si>
    <t>受益人口1100人，项目使用年限15年</t>
  </si>
  <si>
    <t>东莲村白湾组饮水工程</t>
  </si>
  <si>
    <t>大口井、蓄水池</t>
  </si>
  <si>
    <t>受益脱贫人口300人，项目使用年限10年</t>
  </si>
  <si>
    <t>黄良村白云自来水</t>
  </si>
  <si>
    <t>白云组</t>
  </si>
  <si>
    <t>蓄水井、管道</t>
  </si>
  <si>
    <t>油坊店乡管网延伸工程</t>
  </si>
  <si>
    <t>龚冲、元冲、石堰、油店、黄良、面冲、朱堂、周院</t>
  </si>
  <si>
    <t>管网购安</t>
  </si>
  <si>
    <t>受益人口20000人，项目使用年限15年</t>
  </si>
  <si>
    <t>黄良村桂冲自来水</t>
  </si>
  <si>
    <t>桂冲组</t>
  </si>
  <si>
    <t>受益人口139人，项目使用年限15年</t>
  </si>
  <si>
    <t>抱儿山村农村安全饮水改造提升工程</t>
  </si>
  <si>
    <t>新建大口井1口、净化消毒设施。更换老官网DN50PE3000米、DN32PE1000米</t>
  </si>
  <si>
    <t>受益脱贫人口300人，项目使用年限15年</t>
  </si>
  <si>
    <t>姜河村安全饮水改造提升工程</t>
  </si>
  <si>
    <t>杜坪、柘坳</t>
  </si>
  <si>
    <t>对大口井维修清淤、慢滤池更换滤料，管网改造等</t>
  </si>
  <si>
    <t>受益脱贫人口230人，项目使用15年</t>
  </si>
  <si>
    <t>胭脂村供水保障改造提升工程</t>
  </si>
  <si>
    <t>关庙乡胭脂郭湾组、柳店组</t>
  </si>
  <si>
    <t>新建25m³慢滤池1座，管网改造2500米。</t>
  </si>
  <si>
    <t>受益脱贫人口36人，项目使用年限15年</t>
  </si>
  <si>
    <t>老院中心村庄安全饮水工程</t>
  </si>
  <si>
    <t>毛河村小寨组</t>
  </si>
  <si>
    <t>大口井一座，50立方米清水池一座，30立方米慢滤池一座，主管道12000米</t>
  </si>
  <si>
    <t>受益脱贫人口96人，项目使用年限15年</t>
  </si>
  <si>
    <t>汤山安全饮水工程</t>
  </si>
  <si>
    <t>金冲村汤山组</t>
  </si>
  <si>
    <t>大口井一座，50立方米清水池一座，30立方米慢滤池一座，铺设管道8000米</t>
  </si>
  <si>
    <t>荫凉坳组管网延伸工程</t>
  </si>
  <si>
    <t>燕溪村荫凉坳组</t>
  </si>
  <si>
    <t>铺设φ50主管网3000米、入户支管道2000米，安装增压设备等</t>
  </si>
  <si>
    <t>受益脱贫人口46人，项目使用年限15年</t>
  </si>
  <si>
    <t>毛河村团山组管网延伸工程</t>
  </si>
  <si>
    <t>毛河村团山组</t>
  </si>
  <si>
    <t>铺设φ110主管网3200米、</t>
  </si>
  <si>
    <t>受益脱贫人口123人，项目使用年限15年</t>
  </si>
  <si>
    <t>烂坳村管网延伸工程</t>
  </si>
  <si>
    <t>烂坳村陈畈组、烂坳组</t>
  </si>
  <si>
    <t>铺设φ110主管网3000米、入户支管道3000米，安装增压设备、智能水表等</t>
  </si>
  <si>
    <t>受益脱贫人口58人，项目使用年限15年</t>
  </si>
  <si>
    <t>土门岭安全饮水工程</t>
  </si>
  <si>
    <t>张畈村郭铺、烟村二组</t>
  </si>
  <si>
    <t>新建拦水坝井一处，75方慢滤池一座、100立方蓄水池一座，铺设主管道6000米、支管道5000米。</t>
  </si>
  <si>
    <t>受益脱贫户23人，项目使用年限15年</t>
  </si>
  <si>
    <t>燕子河镇安全饮水改造提升工程</t>
  </si>
  <si>
    <t>蔡畈村、龙马村、大峡谷村、凉亭村</t>
  </si>
  <si>
    <t>蔡畈村：元坳高位饮水大口井破损维修、老湾高位饮水新建慢滤池、北苑新居饮水、花台高位饮水增加引水管道；龙马村：岩前安全饮水工程增建慢滤池一座、大口井维修改造；佛顶寨安全饮水工程曾建慢滤池一座、大口井维修改造；大峡谷村：将军寨组高位饮水、上湾高位饮水曾建慢滤池一座；凉亭村:万畈安全饮水工程曾建蓄水井一座、双湾安全饮水蓄水井维修提升等。</t>
  </si>
  <si>
    <t>受益人口120人，项目使用年限15年</t>
  </si>
  <si>
    <t>安山组大口井及管网延伸项目</t>
  </si>
  <si>
    <t>高湾村</t>
  </si>
  <si>
    <t>新建大口井一座，慢滤池，消毒设施，及管网延伸</t>
  </si>
  <si>
    <t>红田居民饮水</t>
  </si>
  <si>
    <t>桃岭村</t>
  </si>
  <si>
    <t>水塔长4米、宽4米、水井长2米、宽3米、500米管道，1个水泵</t>
  </si>
  <si>
    <t>双桃水厂管网更换</t>
  </si>
  <si>
    <t>更换PE250管网600米</t>
  </si>
  <si>
    <t>受益脱贫户58人，项目使用年限15年</t>
  </si>
  <si>
    <t>沙河店村集镇管网改造工程</t>
  </si>
  <si>
    <t>提升集镇主管网DN90PE5000米</t>
  </si>
  <si>
    <t>受益脱贫人口133人，项目使用年限10年</t>
  </si>
  <si>
    <t>何家湾村石关组饮水管网改造提升工程</t>
  </si>
  <si>
    <t>何家湾村石关组</t>
  </si>
  <si>
    <t>饮用自来水管网改造，水源地修建阶梯式水塔、推升水质</t>
  </si>
  <si>
    <t>马头山引水工程</t>
  </si>
  <si>
    <t>全军村龙岗</t>
  </si>
  <si>
    <t>50立方米水塔一座、引水管道300米</t>
  </si>
  <si>
    <t>受益脱贫人口22人，项目使用年限5年</t>
  </si>
  <si>
    <t>梁山村街道自来水管网改造</t>
  </si>
  <si>
    <t>整治管网2400米，</t>
  </si>
  <si>
    <t>受益脱贫人口130人，项目使用年限5年</t>
  </si>
  <si>
    <t>全军乡小型供水工程改造提升工程</t>
  </si>
  <si>
    <t>水源地加固，新建沉淀过滤池4处，更换一体化水处理设备4处，增压泵4处</t>
  </si>
  <si>
    <t>受益脱贫人口100人，项目使用年限5年</t>
  </si>
  <si>
    <t>吴家店镇竹根河村、长源村、石佛村、西庄村、松子关村农村供水保障工程</t>
  </si>
  <si>
    <t>竹根河村、长源村、石佛村、西庄村</t>
  </si>
  <si>
    <t>建设大口井6处，配套管网9000米，管网更换1000米</t>
  </si>
  <si>
    <t>受益脱贫人口420人，项目使用年限10年</t>
  </si>
  <si>
    <t>吴家店镇包畈村、光明村、东高村、飞机场村农村供水保障工程</t>
  </si>
  <si>
    <t>包畈村、光明村、东高村</t>
  </si>
  <si>
    <t>建设大口井2处，过滤池2座，配套管网12000米，增压泵房1座</t>
  </si>
  <si>
    <t>受益脱贫人口260人，项目使用年限10年</t>
  </si>
  <si>
    <t>长源自来水厂管网延伸工程</t>
  </si>
  <si>
    <t>西庄村、古堂村、吴家店村</t>
  </si>
  <si>
    <t>管网延伸10000m</t>
  </si>
  <si>
    <t>受益脱贫人口210人，项目使用年限10年</t>
  </si>
  <si>
    <t>吴家店镇吴畈黄金山水厂建设工程</t>
  </si>
  <si>
    <t>取水工程、净水工程、配水工程、信息自动化等</t>
  </si>
  <si>
    <t>河冲高位饮水</t>
  </si>
  <si>
    <t>沙堰村河冲组</t>
  </si>
  <si>
    <t>新建大口井1座、管道1000米及消毒过滤设备等</t>
  </si>
  <si>
    <t>受益脱贫人口45人，项目使用年限15年</t>
  </si>
  <si>
    <t>民主组高位引水</t>
  </si>
  <si>
    <t>小河村岳湾组、民主组</t>
  </si>
  <si>
    <t>拦砂坝长8米、高2米、均宽1米；φ63管道2000米等</t>
  </si>
  <si>
    <t>受益脱贫人口15人，资金使用年限3年</t>
  </si>
  <si>
    <t>新屋湾人饮工程</t>
  </si>
  <si>
    <t>长岭关村宋冲组</t>
  </si>
  <si>
    <t>新修大口井1座，φ50主管道1500米</t>
  </si>
  <si>
    <t>受益人口138人，项目使用年限15年</t>
  </si>
  <si>
    <t>宋河高位饮水</t>
  </si>
  <si>
    <t>宋河村</t>
  </si>
  <si>
    <t>新建200吨高位饮水</t>
  </si>
  <si>
    <t>受益脱贫人口480人，项目使用年限10年</t>
  </si>
  <si>
    <t>官池村水厂</t>
  </si>
  <si>
    <t>新湾、团山、闻湾、白湾、上湾、老棚、曾湾、中湾、下湾、和平、杨坳、新民</t>
  </si>
  <si>
    <t>110管网改造2500米，25管道1500米</t>
  </si>
  <si>
    <t>官池林湾饮水工程</t>
  </si>
  <si>
    <t>林湾、龙冲</t>
  </si>
  <si>
    <t>管网延伸1500米，排污管道</t>
  </si>
  <si>
    <t>官池天桥高位饮水</t>
  </si>
  <si>
    <t>天桥、新湾、梯岩</t>
  </si>
  <si>
    <t>管网延伸1000米</t>
  </si>
  <si>
    <t>黄集村全村饮水巩固工程</t>
  </si>
  <si>
    <t>维护</t>
  </si>
  <si>
    <t>老水井维修、老管道更换；30、50管道6000米</t>
  </si>
  <si>
    <t>板棚村东风大口井</t>
  </si>
  <si>
    <t>板棚村</t>
  </si>
  <si>
    <t>新建大口井一座，蓄水量5立方米</t>
  </si>
  <si>
    <t>长冲村安全饮水管网改造</t>
  </si>
  <si>
    <t>长冲村大畈组</t>
  </si>
  <si>
    <t>更换管网4160米</t>
  </si>
  <si>
    <t>受益脱贫人口24人，项目使用年限10年</t>
  </si>
  <si>
    <t>水口金家湾高位饮水项目</t>
  </si>
  <si>
    <t>新建拦水坝一座，30m³蓄水池一座，管道：63CM、3000米，闸阀10个；32CM、3000米、闸阀10个；20CM、1000米、闸阀50个。</t>
  </si>
  <si>
    <t>受益脱贫人口54人，项目使用年限15年</t>
  </si>
  <si>
    <t>白湾高位饮水项目</t>
  </si>
  <si>
    <t>大湾村</t>
  </si>
  <si>
    <t>新建10立方集水井，和20立方米储蓄井各一处，铺设步道3000米</t>
  </si>
  <si>
    <t>受益脱贫户242户以上，项目使用年限15年</t>
  </si>
  <si>
    <t>金刚台村红星高位饮水</t>
  </si>
  <si>
    <t>新建大口井1座，蓄水池1座及管网</t>
  </si>
  <si>
    <t>受益人口150人，项目使用年限15年</t>
  </si>
  <si>
    <t>竹畈补湾、雪岭高位饮水</t>
  </si>
  <si>
    <t>维修大口井1座、蓄水池1座，2500管网32#</t>
  </si>
  <si>
    <t>受益脱贫人口33人，项目使用年限15年</t>
  </si>
  <si>
    <t>杨湾组高位引水</t>
  </si>
  <si>
    <t>笔架山村杨湾组</t>
  </si>
  <si>
    <t>饮水截水井一座井，井一口，主管道长2000米50#；1000米32#</t>
  </si>
  <si>
    <t>受益脱贫人口26人，项目使用年限15年</t>
  </si>
  <si>
    <t>金钩、雪山大口井项目</t>
  </si>
  <si>
    <t>笔架山村金沟、雪山组</t>
  </si>
  <si>
    <t>大口井2座，主管道长300米50#支管道4000米32#</t>
  </si>
  <si>
    <t>泗道河村焦元饮水</t>
  </si>
  <si>
    <t>泗道河村焦元组、李湾组</t>
  </si>
  <si>
    <t>新建大口井3座，蓄水池1座及管网</t>
  </si>
  <si>
    <t>驻马冲饮水项目</t>
  </si>
  <si>
    <t>新沉沙井、建蓄水池1座管道3600米</t>
  </si>
  <si>
    <t>高位饮水管网维护</t>
  </si>
  <si>
    <t>维修</t>
  </si>
  <si>
    <t>斗林、研湾、托冲</t>
  </si>
  <si>
    <t>维护高位饮水管网50㎝X3000米、25㎝X2500米</t>
  </si>
  <si>
    <t>受益脱贫人口125人，项目使用年限15年</t>
  </si>
  <si>
    <t>街道农村居民供水保障工程</t>
  </si>
  <si>
    <t>街道船苍、河湾、大冲</t>
  </si>
  <si>
    <t>增压泵3个</t>
  </si>
  <si>
    <t>受益脱贫人口330人，项目使用年限15年</t>
  </si>
  <si>
    <t>金刚台村张石大口井</t>
  </si>
  <si>
    <t>金刚台村张石组</t>
  </si>
  <si>
    <t>大口井1个、25号管道3500米，配套接头、三通等</t>
  </si>
  <si>
    <t>受益脱贫人口72人，项目使用年限15年</t>
  </si>
  <si>
    <t>花岩、李湾饮水井改造及管道延伸</t>
  </si>
  <si>
    <t>新建水井一座，管网延伸φ25管道2100米</t>
  </si>
  <si>
    <t>受益脱贫人口35人，项目使用年限15年</t>
  </si>
  <si>
    <t>中湾大口井管网改造及延伸</t>
  </si>
  <si>
    <t>瓦屋基村中湾组</t>
  </si>
  <si>
    <t>受益脱贫人口138人，项目使用年限15年</t>
  </si>
  <si>
    <t>门山村何湾高位饮水改造</t>
  </si>
  <si>
    <t>新建30吨蓄水塔一座，净化设备一套，管网延伸1500米、电子表120块</t>
  </si>
  <si>
    <t>受益脱贫人口43人，项目使用年限15年</t>
  </si>
  <si>
    <t>银山畈村供水保障工程</t>
  </si>
  <si>
    <t>受益人口7000人，项目使用年限15年</t>
  </si>
  <si>
    <t>门山村蒋岩饮水安全工程</t>
  </si>
  <si>
    <t>门山村新农村</t>
  </si>
  <si>
    <t>引水井改造、主管道维修1000米、电子表安装265只</t>
  </si>
  <si>
    <t>受益脱贫人口341人，项目使用年限10年</t>
  </si>
  <si>
    <t>彩岭自来水改造提升工程</t>
  </si>
  <si>
    <t>胜利村彩岭组</t>
  </si>
  <si>
    <t>新建50方大口井一座、慢滤池一座，110PE管2000米，50PE管1000米。</t>
  </si>
  <si>
    <t>受益脱贫人口400人，项目使用年限10年</t>
  </si>
  <si>
    <t>洪畈村大义生、永安自来水项目</t>
  </si>
  <si>
    <t>洪畈村</t>
  </si>
  <si>
    <t>新建10立方大口井两座，过滤池两座，25#自来水管2500元；50#水管1000米。</t>
  </si>
  <si>
    <t>界岭村安全饮水工程</t>
  </si>
  <si>
    <t>界岭村桐元组</t>
  </si>
  <si>
    <t>日供水1500吨。取水设施、净水设施、输配水管道及机电设施等农村居民供水保障工程及信息现代化管理平台。</t>
  </si>
  <si>
    <t>受益脱贫人口1000人，项目使用年限10年</t>
  </si>
  <si>
    <t>长春村柯店自来水</t>
  </si>
  <si>
    <t>长春村</t>
  </si>
  <si>
    <t>新建大口井1座，90PE管2000米，32PE管1000米。</t>
  </si>
  <si>
    <t>黄河村饮水安全巩固提升工程</t>
  </si>
  <si>
    <t>清水井加药房及加药设施，安装智能水表60块</t>
  </si>
  <si>
    <t>受益脱贫人口80人，使用年限15年</t>
  </si>
  <si>
    <t>中心村庄安全饮水管网维护；柳冲组高位引水</t>
  </si>
  <si>
    <t>渔潭村柳冲组</t>
  </si>
  <si>
    <t>管网维护岸15米、支架80米，拦水坝15米、蓄水池1座，清水池1座，管道1500米</t>
  </si>
  <si>
    <t>受益脱贫人口122人，使用年限15年</t>
  </si>
  <si>
    <t>石冲组饮水</t>
  </si>
  <si>
    <t>马石村石冲组</t>
  </si>
  <si>
    <t>新建拦河坝、蓄水池、水管等</t>
  </si>
  <si>
    <t>新建罗湾组蓄水池</t>
  </si>
  <si>
    <t>杨山村罗湾组</t>
  </si>
  <si>
    <t>30立方蓄水池一座</t>
  </si>
  <si>
    <t>受益脱贫人口45人，使用年限15年</t>
  </si>
  <si>
    <t>前畈村胡山耳林高位引水项目</t>
  </si>
  <si>
    <t>前畈村</t>
  </si>
  <si>
    <t>新建大口井、过滤池、消毒机、100立方清水池、63￠管道5000米购安</t>
  </si>
  <si>
    <t>受益人口800人，项目使用年限15年</t>
  </si>
  <si>
    <t>梅山镇管网延伸自来水项目</t>
  </si>
  <si>
    <t>梅山村、苏畈村、南水村、洪冲村、清水村、徐冲村</t>
  </si>
  <si>
    <t>主管网26000米、安装增压泵12台、土石方开挖、回填、c20砼路面开挖、修复等</t>
  </si>
  <si>
    <t>受益脱贫人口130人，项目使用年限15年</t>
  </si>
  <si>
    <t>丝绸小镇及
丁埠村官网延伸工程</t>
  </si>
  <si>
    <t>丁埠村、门前村</t>
  </si>
  <si>
    <t>310主官网6.5公里
220主管网5公里
增压泵房一座
到户主管网及支官网10公里</t>
  </si>
  <si>
    <t>受益人口8000人，项目使用年限15年</t>
  </si>
  <si>
    <t>麻河、石寨、花园、吴湾等村官网工程</t>
  </si>
  <si>
    <t>麻河、石寨、花园、吴湾等村</t>
  </si>
  <si>
    <t>新建4座增压泵房及到户官网20千米</t>
  </si>
  <si>
    <t>受益人口4000人，项目使用年限15年</t>
  </si>
  <si>
    <t>响洪甸村自来水改造项目</t>
  </si>
  <si>
    <t>响洪甸村</t>
  </si>
  <si>
    <t>更换自来水主管道8.5千米等</t>
  </si>
  <si>
    <t>受益人口3500人，项目使用年限15年</t>
  </si>
  <si>
    <t>齐山村自来水厂工程</t>
  </si>
  <si>
    <t>胡湾组</t>
  </si>
  <si>
    <t>设施及管道改造</t>
  </si>
  <si>
    <t>受益脱贫人口180人，项目使用年限15年</t>
  </si>
  <si>
    <t>金庄王祠饮水工程</t>
  </si>
  <si>
    <t>金庄村</t>
  </si>
  <si>
    <t>提水工程、配套设施管道等</t>
  </si>
  <si>
    <t>受益脱贫人口17人，项目使用年限15年</t>
  </si>
  <si>
    <t>金庄赵湾饮水工程</t>
  </si>
  <si>
    <t>新建提水工程及配套设施</t>
  </si>
  <si>
    <t>受益脱贫人口20人，项目使用年限15年</t>
  </si>
  <si>
    <t>集镇街道管网改造工程</t>
  </si>
  <si>
    <t>白大街道车站至新庄组</t>
  </si>
  <si>
    <t>更新DN110PE供水管道4000米（含砼切割恢复）</t>
  </si>
  <si>
    <t>受益脱贫人口505人，项目使用年限15年</t>
  </si>
  <si>
    <t>镇水厂加压泵站机组购安</t>
  </si>
  <si>
    <t>九树村水厂</t>
  </si>
  <si>
    <t>两用一备时供水量800立方的加压设备（含变频控制设备）</t>
  </si>
  <si>
    <t>受益脱贫人口4128人，项目使用年限15年</t>
  </si>
  <si>
    <t>二、三级加压泵站机组购安</t>
  </si>
  <si>
    <t>项冲村、郭店村</t>
  </si>
  <si>
    <t>两用一备时供水量200立方的加压设备（含变频控制设备）两套</t>
  </si>
  <si>
    <t>受益脱贫人口1506人，项目使用年限15年</t>
  </si>
  <si>
    <t>其他</t>
  </si>
  <si>
    <t>桃岭村中心村庄安置点配套工程</t>
  </si>
  <si>
    <t>硬化道路长420米，其中：长300米宽5米、长120米宽6米，厚0.18米；新建护岸600米，其中：长160米高4米、长480米高1.5米；铺设透水砖地面900平方米，建停车位540平凡米，安砌侧石900米；新建排水沟500米、雨水口40座，埋设涵管700米；新建化粪池25座、湿地化粪池1座、检查井35座，埋设污水管网970米，安装路灯22盏，建小广场690平方米，绿化、供电等其他附属工程</t>
  </si>
  <si>
    <t>改善群众生产生活条件，提高群众生活水平</t>
  </si>
  <si>
    <t>响洪甸中心村庄安置点配套工程</t>
  </si>
  <si>
    <t>道路硬化一条长11米、宽4米、厚0.18米，铺设透水砖2600平方米，埋设管道300米，建箱涵1处长11米，护岸350米、高1米，土方回填5000方等</t>
  </si>
  <si>
    <t>沙河乡人居环境整治</t>
  </si>
  <si>
    <t>街道</t>
  </si>
  <si>
    <t>人居环境整治、氛围营造，污水管网铺设，破损路面修复等</t>
  </si>
  <si>
    <t>县茶美中心</t>
  </si>
  <si>
    <t>受益脱贫人口60人，项目使用年限15年</t>
  </si>
  <si>
    <t>三</t>
  </si>
  <si>
    <t>农民能力提升</t>
  </si>
  <si>
    <t>技能脱贫</t>
  </si>
  <si>
    <t>技能培训项目</t>
  </si>
  <si>
    <t>县人社局</t>
  </si>
  <si>
    <t>脱贫劳动力技能脱贫培训2000人次</t>
  </si>
  <si>
    <t>受益脱贫人口2000人次，户均增收1000元</t>
  </si>
  <si>
    <t>提高脱贫劳动力劳动技能，拓宽就业渠道</t>
  </si>
  <si>
    <t>公益岗位</t>
  </si>
  <si>
    <t>村级公益性劳务项目</t>
  </si>
  <si>
    <t>脱贫户村级公益性岗位劳务就业补助</t>
  </si>
  <si>
    <t>受益脱贫人口9976人，户均增收6000元</t>
  </si>
  <si>
    <t>拓宽就业渠道，促进脱贫劳动力就业收入增加</t>
  </si>
  <si>
    <t>就业奖补项目</t>
  </si>
  <si>
    <t>脱贫户务工就业补助</t>
  </si>
  <si>
    <t>受益脱贫人口9025人，户均增收500-3600元</t>
  </si>
  <si>
    <t>四</t>
  </si>
  <si>
    <t>教育脱贫</t>
  </si>
  <si>
    <t>雨露计划</t>
  </si>
  <si>
    <t>中职高职脱贫学生资助</t>
  </si>
  <si>
    <t>受益脱贫人口3300人，户均增收3000元</t>
  </si>
  <si>
    <t>资助脱贫学生完成学习，提高就业能力，增加就业收入</t>
  </si>
</sst>
</file>

<file path=xl/styles.xml><?xml version="1.0" encoding="utf-8"?>
<styleSheet xmlns="http://schemas.openxmlformats.org/spreadsheetml/2006/main">
  <numFmts count="9">
    <numFmt numFmtId="176" formatCode="_-&quot;￥&quot;* #,##0.00_-;\-&quot;￥&quot;* #,##0.00_-;_-&quot;￥&quot;* &quot;-&quot;??_-;_-@_-"/>
    <numFmt numFmtId="177" formatCode="_-&quot;￥&quot;* #,##0_-;\-&quot;￥&quot;* #,##0_-;_-&quot;￥&quot;* &quot;-&quot;_-;_-@_-"/>
    <numFmt numFmtId="178" formatCode="_-* #,##0_-;\-* #,##0_-;_-* &quot;-&quot;_-;_-@_-"/>
    <numFmt numFmtId="179" formatCode="_-* #,##0.00_-;\-* #,##0.00_-;_-* &quot;-&quot;??_-;_-@_-"/>
    <numFmt numFmtId="180" formatCode="0.00_);[Red]\(0.00\)"/>
    <numFmt numFmtId="181" formatCode="0.0_);[Red]\(0.0\)"/>
    <numFmt numFmtId="182" formatCode="0_);[Red]\(0\)"/>
    <numFmt numFmtId="183" formatCode="0.00_ "/>
    <numFmt numFmtId="184" formatCode="0.0_ "/>
  </numFmts>
  <fonts count="30">
    <font>
      <sz val="12"/>
      <name val="宋体"/>
      <charset val="134"/>
    </font>
    <font>
      <sz val="12"/>
      <name val="方正粗黑宋简体"/>
      <charset val="134"/>
    </font>
    <font>
      <b/>
      <sz val="9"/>
      <name val="等线"/>
      <charset val="134"/>
    </font>
    <font>
      <sz val="9"/>
      <name val="等线"/>
      <charset val="134"/>
    </font>
    <font>
      <sz val="20"/>
      <name val="方正粗黑宋简体"/>
      <charset val="134"/>
    </font>
    <font>
      <sz val="9"/>
      <name val="Times New Roman"/>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sz val="12"/>
      <color indexed="8"/>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0"/>
      <name val="Arial"/>
      <charset val="0"/>
    </font>
    <font>
      <sz val="11"/>
      <color indexed="8"/>
      <name val="Tahoma"/>
      <charset val="134"/>
    </font>
    <font>
      <sz val="11"/>
      <color theme="1"/>
      <name val="宋体"/>
      <charset val="134"/>
      <scheme val="minor"/>
    </font>
    <font>
      <sz val="11"/>
      <color indexed="8"/>
      <name val="Calibri"/>
      <charset val="0"/>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60">
    <xf numFmtId="0" fontId="0" fillId="0" borderId="0">
      <alignment vertical="center"/>
    </xf>
    <xf numFmtId="177"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6" borderId="3" applyNumberFormat="0" applyFont="0" applyAlignment="0" applyProtection="0">
      <alignment vertical="center"/>
    </xf>
    <xf numFmtId="0" fontId="9" fillId="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xf numFmtId="0" fontId="15" fillId="0" borderId="0" applyNumberFormat="0" applyFill="0" applyBorder="0" applyAlignment="0" applyProtection="0">
      <alignment vertical="center"/>
    </xf>
    <xf numFmtId="0" fontId="6" fillId="0" borderId="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9" fillId="7" borderId="0" applyNumberFormat="0" applyBorder="0" applyAlignment="0" applyProtection="0">
      <alignment vertical="center"/>
    </xf>
    <xf numFmtId="0" fontId="13" fillId="0" borderId="5" applyNumberFormat="0" applyFill="0" applyAlignment="0" applyProtection="0">
      <alignment vertical="center"/>
    </xf>
    <xf numFmtId="0" fontId="9" fillId="3" borderId="0" applyNumberFormat="0" applyBorder="0" applyAlignment="0" applyProtection="0">
      <alignment vertical="center"/>
    </xf>
    <xf numFmtId="0" fontId="19" fillId="2" borderId="6" applyNumberFormat="0" applyAlignment="0" applyProtection="0">
      <alignment vertical="center"/>
    </xf>
    <xf numFmtId="0" fontId="20" fillId="2" borderId="2" applyNumberFormat="0" applyAlignment="0" applyProtection="0">
      <alignment vertical="center"/>
    </xf>
    <xf numFmtId="0" fontId="21" fillId="8" borderId="7" applyNumberFormat="0" applyAlignment="0" applyProtection="0">
      <alignment vertical="center"/>
    </xf>
    <xf numFmtId="0" fontId="6" fillId="9" borderId="0" applyNumberFormat="0" applyBorder="0" applyAlignment="0" applyProtection="0">
      <alignment vertical="center"/>
    </xf>
    <xf numFmtId="0" fontId="9" fillId="10"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1" borderId="0" applyNumberFormat="0" applyBorder="0" applyAlignment="0" applyProtection="0">
      <alignment vertical="center"/>
    </xf>
    <xf numFmtId="0" fontId="6" fillId="12" borderId="0" applyNumberFormat="0" applyBorder="0" applyAlignment="0" applyProtection="0">
      <alignment vertical="center"/>
    </xf>
    <xf numFmtId="0" fontId="9" fillId="13" borderId="0" applyNumberFormat="0" applyBorder="0" applyAlignment="0" applyProtection="0">
      <alignment vertical="center"/>
    </xf>
    <xf numFmtId="0" fontId="6" fillId="14"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9" fillId="16" borderId="0" applyNumberFormat="0" applyBorder="0" applyAlignment="0" applyProtection="0">
      <alignment vertical="center"/>
    </xf>
    <xf numFmtId="0" fontId="26" fillId="0" borderId="0"/>
    <xf numFmtId="0" fontId="6" fillId="12"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6" fillId="4" borderId="0" applyNumberFormat="0" applyBorder="0" applyAlignment="0" applyProtection="0">
      <alignment vertical="center"/>
    </xf>
    <xf numFmtId="0" fontId="9" fillId="4" borderId="0" applyNumberFormat="0" applyBorder="0" applyAlignment="0" applyProtection="0">
      <alignment vertical="center"/>
    </xf>
    <xf numFmtId="0" fontId="27" fillId="0" borderId="0">
      <alignment vertical="center"/>
    </xf>
    <xf numFmtId="0" fontId="0" fillId="0" borderId="0"/>
    <xf numFmtId="0" fontId="0" fillId="0" borderId="0">
      <alignment vertical="center"/>
    </xf>
    <xf numFmtId="0" fontId="28" fillId="0" borderId="0"/>
    <xf numFmtId="0" fontId="28" fillId="0" borderId="0">
      <alignment vertical="center"/>
    </xf>
    <xf numFmtId="0" fontId="10" fillId="0" borderId="0">
      <alignment vertical="center"/>
    </xf>
    <xf numFmtId="0" fontId="0" fillId="0" borderId="0">
      <alignment vertical="center"/>
    </xf>
    <xf numFmtId="0" fontId="29" fillId="0" borderId="0">
      <alignment vertical="center"/>
    </xf>
  </cellStyleXfs>
  <cellXfs count="40">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left" vertical="center"/>
    </xf>
    <xf numFmtId="0" fontId="4"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59"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53"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3" fillId="0" borderId="1" xfId="53" applyNumberFormat="1" applyFont="1" applyFill="1" applyBorder="1" applyAlignment="1" applyProtection="1">
      <alignment horizontal="center" vertical="center" wrapText="1"/>
    </xf>
    <xf numFmtId="0" fontId="3" fillId="0" borderId="1" xfId="53"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0" fontId="3" fillId="0" borderId="1" xfId="53" applyFont="1" applyFill="1" applyBorder="1" applyAlignment="1">
      <alignment horizontal="center" vertical="center" wrapText="1"/>
    </xf>
    <xf numFmtId="0" fontId="3" fillId="0" borderId="1" xfId="59"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181" fontId="3" fillId="0" borderId="1" xfId="54"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183" fontId="3" fillId="0" borderId="1" xfId="56"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81" fontId="3" fillId="0" borderId="1" xfId="53"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千位分隔" xfId="6" builtinId="3"/>
    <cellStyle name="40% - 强调文字颜色 3" xfId="7" builtinId="39"/>
    <cellStyle name="差" xfId="8" builtinId="27"/>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_14-17塘坝"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 2 13" xfId="53"/>
    <cellStyle name="常规 10 2" xfId="54"/>
    <cellStyle name="常规 14" xfId="55"/>
    <cellStyle name="常规 100 2" xfId="56"/>
    <cellStyle name="超链接 2" xfId="57"/>
    <cellStyle name="常规 11 2 2" xfId="58"/>
    <cellStyle name="常规_Sheet1" xfId="59"/>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9"/>
  <sheetViews>
    <sheetView tabSelected="1" workbookViewId="0">
      <pane xSplit="14" ySplit="2" topLeftCell="P273" activePane="bottomRight" state="frozen"/>
      <selection/>
      <selection pane="topRight"/>
      <selection pane="bottomLeft"/>
      <selection pane="bottomRight" activeCell="A1" sqref="A1:N1"/>
    </sheetView>
  </sheetViews>
  <sheetFormatPr defaultColWidth="8.8" defaultRowHeight="11.25"/>
  <cols>
    <col min="1" max="1" width="6.8" style="5" customWidth="1"/>
    <col min="2" max="2" width="7.8" style="5" customWidth="1"/>
    <col min="3" max="3" width="16" style="5" customWidth="1"/>
    <col min="4" max="4" width="10.6" style="5" customWidth="1"/>
    <col min="5" max="5" width="9.1" style="5" customWidth="1"/>
    <col min="6" max="6" width="10.5" style="5" customWidth="1"/>
    <col min="7" max="7" width="28.1" style="5" customWidth="1"/>
    <col min="8" max="8" width="8.8" style="5"/>
    <col min="9" max="9" width="8.1" style="5" customWidth="1"/>
    <col min="10" max="10" width="8.7" style="4" customWidth="1"/>
    <col min="11" max="11" width="10" style="5" customWidth="1"/>
    <col min="12" max="12" width="8.1" style="5" customWidth="1"/>
    <col min="13" max="13" width="13.3" style="8" customWidth="1"/>
    <col min="14" max="14" width="11.3" style="4" customWidth="1"/>
    <col min="15" max="15" width="10.1" style="5"/>
    <col min="16" max="16" width="9.3" style="5"/>
    <col min="17" max="16384" width="8.8" style="5"/>
  </cols>
  <sheetData>
    <row r="1" s="1" customFormat="1" ht="25.5" spans="1:14">
      <c r="A1" s="9" t="s">
        <v>0</v>
      </c>
      <c r="B1" s="9"/>
      <c r="C1" s="9"/>
      <c r="D1" s="9"/>
      <c r="E1" s="9"/>
      <c r="F1" s="9"/>
      <c r="G1" s="9"/>
      <c r="H1" s="9"/>
      <c r="I1" s="9"/>
      <c r="J1" s="9"/>
      <c r="K1" s="9"/>
      <c r="L1" s="9"/>
      <c r="M1" s="9"/>
      <c r="N1" s="9"/>
    </row>
    <row r="2" s="2" customFormat="1" ht="29" customHeight="1" spans="1:14">
      <c r="A2" s="10" t="s">
        <v>1</v>
      </c>
      <c r="B2" s="10" t="s">
        <v>2</v>
      </c>
      <c r="C2" s="10" t="s">
        <v>3</v>
      </c>
      <c r="D2" s="10" t="s">
        <v>4</v>
      </c>
      <c r="E2" s="10" t="s">
        <v>5</v>
      </c>
      <c r="F2" s="10" t="s">
        <v>6</v>
      </c>
      <c r="G2" s="10" t="s">
        <v>7</v>
      </c>
      <c r="H2" s="10" t="s">
        <v>8</v>
      </c>
      <c r="I2" s="10" t="s">
        <v>9</v>
      </c>
      <c r="J2" s="10" t="s">
        <v>10</v>
      </c>
      <c r="K2" s="10" t="s">
        <v>11</v>
      </c>
      <c r="L2" s="10" t="s">
        <v>12</v>
      </c>
      <c r="M2" s="10" t="s">
        <v>13</v>
      </c>
      <c r="N2" s="10" t="s">
        <v>14</v>
      </c>
    </row>
    <row r="3" s="2" customFormat="1" ht="19" customHeight="1" spans="1:14">
      <c r="A3" s="10" t="s">
        <v>15</v>
      </c>
      <c r="B3" s="10"/>
      <c r="C3" s="11"/>
      <c r="D3" s="10"/>
      <c r="E3" s="10"/>
      <c r="F3" s="10"/>
      <c r="G3" s="11"/>
      <c r="H3" s="10">
        <f>H4+H154+H451+H458</f>
        <v>156819.8</v>
      </c>
      <c r="I3" s="14"/>
      <c r="J3" s="14"/>
      <c r="K3" s="14"/>
      <c r="L3" s="13"/>
      <c r="M3" s="16"/>
      <c r="N3" s="16"/>
    </row>
    <row r="4" s="3" customFormat="1" ht="30" customHeight="1" spans="1:14">
      <c r="A4" s="12" t="s">
        <v>16</v>
      </c>
      <c r="B4" s="12" t="s">
        <v>17</v>
      </c>
      <c r="C4" s="10"/>
      <c r="D4" s="10"/>
      <c r="E4" s="10"/>
      <c r="F4" s="10"/>
      <c r="G4" s="10"/>
      <c r="H4" s="10">
        <f>H5+H7+H42+H53+H60+H142+H147+H149+H152</f>
        <v>102753.5</v>
      </c>
      <c r="I4" s="10"/>
      <c r="J4" s="10"/>
      <c r="K4" s="10"/>
      <c r="L4" s="12"/>
      <c r="M4" s="11"/>
      <c r="N4" s="10"/>
    </row>
    <row r="5" s="3" customFormat="1" ht="30" customHeight="1" spans="1:14">
      <c r="A5" s="12" t="s">
        <v>18</v>
      </c>
      <c r="B5" s="12" t="s">
        <v>19</v>
      </c>
      <c r="C5" s="10"/>
      <c r="D5" s="10"/>
      <c r="E5" s="10"/>
      <c r="F5" s="10"/>
      <c r="G5" s="10"/>
      <c r="H5" s="10">
        <f>SUM(H6)</f>
        <v>4000</v>
      </c>
      <c r="I5" s="12"/>
      <c r="J5" s="12"/>
      <c r="K5" s="10"/>
      <c r="L5" s="12"/>
      <c r="M5" s="11"/>
      <c r="N5" s="10"/>
    </row>
    <row r="6" s="4" customFormat="1" ht="37" customHeight="1" spans="1:14">
      <c r="A6" s="13">
        <f>ROW()-5</f>
        <v>1</v>
      </c>
      <c r="B6" s="14"/>
      <c r="C6" s="14" t="s">
        <v>20</v>
      </c>
      <c r="D6" s="14" t="s">
        <v>21</v>
      </c>
      <c r="E6" s="14" t="s">
        <v>22</v>
      </c>
      <c r="F6" s="14" t="s">
        <v>23</v>
      </c>
      <c r="G6" s="14" t="s">
        <v>24</v>
      </c>
      <c r="H6" s="14">
        <v>4000</v>
      </c>
      <c r="I6" s="14" t="s">
        <v>25</v>
      </c>
      <c r="J6" s="14" t="s">
        <v>26</v>
      </c>
      <c r="K6" s="14" t="s">
        <v>21</v>
      </c>
      <c r="L6" s="14">
        <v>30000</v>
      </c>
      <c r="M6" s="16" t="s">
        <v>27</v>
      </c>
      <c r="N6" s="14" t="s">
        <v>28</v>
      </c>
    </row>
    <row r="7" s="3" customFormat="1" ht="30" customHeight="1" spans="1:14">
      <c r="A7" s="10" t="s">
        <v>29</v>
      </c>
      <c r="B7" s="12" t="s">
        <v>30</v>
      </c>
      <c r="C7" s="10"/>
      <c r="D7" s="10"/>
      <c r="E7" s="10"/>
      <c r="F7" s="10"/>
      <c r="G7" s="10"/>
      <c r="H7" s="10">
        <f>SUM(H8:H41)</f>
        <v>63414</v>
      </c>
      <c r="I7" s="10"/>
      <c r="J7" s="10"/>
      <c r="K7" s="10"/>
      <c r="L7" s="12"/>
      <c r="M7" s="11"/>
      <c r="N7" s="10"/>
    </row>
    <row r="8" s="5" customFormat="1" ht="30" customHeight="1" spans="1:14">
      <c r="A8" s="13">
        <f>ROW()-6</f>
        <v>2</v>
      </c>
      <c r="B8" s="13"/>
      <c r="C8" s="14" t="s">
        <v>31</v>
      </c>
      <c r="D8" s="14" t="s">
        <v>21</v>
      </c>
      <c r="E8" s="14" t="s">
        <v>22</v>
      </c>
      <c r="F8" s="14" t="s">
        <v>23</v>
      </c>
      <c r="G8" s="14" t="s">
        <v>32</v>
      </c>
      <c r="H8" s="14">
        <v>100</v>
      </c>
      <c r="I8" s="14" t="s">
        <v>25</v>
      </c>
      <c r="J8" s="14" t="s">
        <v>26</v>
      </c>
      <c r="K8" s="14" t="s">
        <v>21</v>
      </c>
      <c r="L8" s="17">
        <v>330</v>
      </c>
      <c r="M8" s="16" t="s">
        <v>33</v>
      </c>
      <c r="N8" s="16" t="s">
        <v>34</v>
      </c>
    </row>
    <row r="9" s="5" customFormat="1" ht="30" customHeight="1" spans="1:14">
      <c r="A9" s="13">
        <f t="shared" ref="A9:A18" si="0">ROW()-6</f>
        <v>3</v>
      </c>
      <c r="B9" s="13"/>
      <c r="C9" s="14" t="s">
        <v>35</v>
      </c>
      <c r="D9" s="14" t="s">
        <v>21</v>
      </c>
      <c r="E9" s="14" t="s">
        <v>22</v>
      </c>
      <c r="F9" s="14" t="s">
        <v>23</v>
      </c>
      <c r="G9" s="14" t="s">
        <v>36</v>
      </c>
      <c r="H9" s="14">
        <v>1000</v>
      </c>
      <c r="I9" s="14" t="s">
        <v>25</v>
      </c>
      <c r="J9" s="14" t="s">
        <v>26</v>
      </c>
      <c r="K9" s="14" t="s">
        <v>21</v>
      </c>
      <c r="L9" s="14">
        <v>3000</v>
      </c>
      <c r="M9" s="16" t="s">
        <v>37</v>
      </c>
      <c r="N9" s="16" t="s">
        <v>38</v>
      </c>
    </row>
    <row r="10" s="5" customFormat="1" ht="30" customHeight="1" spans="1:14">
      <c r="A10" s="13">
        <f t="shared" si="0"/>
        <v>4</v>
      </c>
      <c r="B10" s="13"/>
      <c r="C10" s="14" t="s">
        <v>39</v>
      </c>
      <c r="D10" s="14" t="s">
        <v>21</v>
      </c>
      <c r="E10" s="14" t="s">
        <v>22</v>
      </c>
      <c r="F10" s="14" t="s">
        <v>23</v>
      </c>
      <c r="G10" s="14" t="s">
        <v>40</v>
      </c>
      <c r="H10" s="14">
        <v>130</v>
      </c>
      <c r="I10" s="14" t="s">
        <v>25</v>
      </c>
      <c r="J10" s="14" t="s">
        <v>26</v>
      </c>
      <c r="K10" s="14" t="s">
        <v>21</v>
      </c>
      <c r="L10" s="14">
        <v>200</v>
      </c>
      <c r="M10" s="16" t="s">
        <v>41</v>
      </c>
      <c r="N10" s="16" t="s">
        <v>42</v>
      </c>
    </row>
    <row r="11" s="5" customFormat="1" ht="30" customHeight="1" spans="1:14">
      <c r="A11" s="13">
        <f t="shared" si="0"/>
        <v>5</v>
      </c>
      <c r="B11" s="13"/>
      <c r="C11" s="14" t="s">
        <v>43</v>
      </c>
      <c r="D11" s="14" t="s">
        <v>21</v>
      </c>
      <c r="E11" s="14" t="s">
        <v>22</v>
      </c>
      <c r="F11" s="14" t="s">
        <v>23</v>
      </c>
      <c r="G11" s="14" t="s">
        <v>44</v>
      </c>
      <c r="H11" s="14">
        <v>500</v>
      </c>
      <c r="I11" s="14" t="s">
        <v>25</v>
      </c>
      <c r="J11" s="14" t="s">
        <v>26</v>
      </c>
      <c r="K11" s="14" t="s">
        <v>21</v>
      </c>
      <c r="L11" s="14">
        <v>350</v>
      </c>
      <c r="M11" s="16" t="s">
        <v>45</v>
      </c>
      <c r="N11" s="16" t="s">
        <v>46</v>
      </c>
    </row>
    <row r="12" s="5" customFormat="1" ht="30" customHeight="1" spans="1:14">
      <c r="A12" s="13">
        <f t="shared" si="0"/>
        <v>6</v>
      </c>
      <c r="B12" s="13"/>
      <c r="C12" s="14" t="s">
        <v>47</v>
      </c>
      <c r="D12" s="14" t="s">
        <v>21</v>
      </c>
      <c r="E12" s="14" t="s">
        <v>22</v>
      </c>
      <c r="F12" s="14" t="s">
        <v>23</v>
      </c>
      <c r="G12" s="14" t="s">
        <v>48</v>
      </c>
      <c r="H12" s="14">
        <v>4000</v>
      </c>
      <c r="I12" s="14" t="s">
        <v>25</v>
      </c>
      <c r="J12" s="14" t="s">
        <v>26</v>
      </c>
      <c r="K12" s="14" t="s">
        <v>21</v>
      </c>
      <c r="L12" s="5">
        <v>12000</v>
      </c>
      <c r="M12" s="16" t="s">
        <v>49</v>
      </c>
      <c r="N12" s="16" t="s">
        <v>50</v>
      </c>
    </row>
    <row r="13" s="5" customFormat="1" ht="30" customHeight="1" spans="1:14">
      <c r="A13" s="13">
        <f t="shared" si="0"/>
        <v>7</v>
      </c>
      <c r="B13" s="13"/>
      <c r="C13" s="14" t="s">
        <v>51</v>
      </c>
      <c r="D13" s="14" t="s">
        <v>21</v>
      </c>
      <c r="E13" s="14" t="s">
        <v>22</v>
      </c>
      <c r="F13" s="14" t="s">
        <v>23</v>
      </c>
      <c r="G13" s="14" t="s">
        <v>52</v>
      </c>
      <c r="H13" s="14">
        <v>5000</v>
      </c>
      <c r="I13" s="14" t="s">
        <v>25</v>
      </c>
      <c r="J13" s="14" t="s">
        <v>26</v>
      </c>
      <c r="K13" s="14" t="s">
        <v>21</v>
      </c>
      <c r="L13" s="14">
        <v>10000</v>
      </c>
      <c r="M13" s="16" t="s">
        <v>53</v>
      </c>
      <c r="N13" s="16" t="s">
        <v>54</v>
      </c>
    </row>
    <row r="14" s="5" customFormat="1" ht="30" customHeight="1" spans="1:14">
      <c r="A14" s="13">
        <f t="shared" si="0"/>
        <v>8</v>
      </c>
      <c r="B14" s="13"/>
      <c r="C14" s="14" t="s">
        <v>55</v>
      </c>
      <c r="D14" s="14" t="s">
        <v>21</v>
      </c>
      <c r="E14" s="14" t="s">
        <v>22</v>
      </c>
      <c r="F14" s="14" t="s">
        <v>23</v>
      </c>
      <c r="G14" s="14" t="s">
        <v>56</v>
      </c>
      <c r="H14" s="14">
        <v>1500</v>
      </c>
      <c r="I14" s="14" t="s">
        <v>25</v>
      </c>
      <c r="J14" s="14" t="s">
        <v>26</v>
      </c>
      <c r="K14" s="14" t="s">
        <v>21</v>
      </c>
      <c r="L14" s="14">
        <v>3000</v>
      </c>
      <c r="M14" s="16" t="s">
        <v>57</v>
      </c>
      <c r="N14" s="16" t="s">
        <v>58</v>
      </c>
    </row>
    <row r="15" s="5" customFormat="1" ht="30" customHeight="1" spans="1:14">
      <c r="A15" s="13">
        <f t="shared" si="0"/>
        <v>9</v>
      </c>
      <c r="B15" s="13"/>
      <c r="C15" s="14" t="s">
        <v>59</v>
      </c>
      <c r="D15" s="14" t="s">
        <v>21</v>
      </c>
      <c r="E15" s="14" t="s">
        <v>22</v>
      </c>
      <c r="F15" s="14" t="s">
        <v>60</v>
      </c>
      <c r="G15" s="14" t="s">
        <v>61</v>
      </c>
      <c r="H15" s="14">
        <v>1000</v>
      </c>
      <c r="I15" s="14" t="s">
        <v>25</v>
      </c>
      <c r="J15" s="14" t="s">
        <v>26</v>
      </c>
      <c r="K15" s="14" t="s">
        <v>21</v>
      </c>
      <c r="L15" s="14">
        <v>2000</v>
      </c>
      <c r="M15" s="16" t="s">
        <v>62</v>
      </c>
      <c r="N15" s="16" t="s">
        <v>54</v>
      </c>
    </row>
    <row r="16" s="5" customFormat="1" ht="30" customHeight="1" spans="1:14">
      <c r="A16" s="13">
        <f t="shared" si="0"/>
        <v>10</v>
      </c>
      <c r="B16" s="13"/>
      <c r="C16" s="14" t="s">
        <v>63</v>
      </c>
      <c r="D16" s="14" t="s">
        <v>64</v>
      </c>
      <c r="E16" s="14" t="s">
        <v>22</v>
      </c>
      <c r="F16" s="14" t="s">
        <v>65</v>
      </c>
      <c r="G16" s="14" t="s">
        <v>66</v>
      </c>
      <c r="H16" s="14">
        <v>10000</v>
      </c>
      <c r="I16" s="14" t="s">
        <v>25</v>
      </c>
      <c r="J16" s="14" t="s">
        <v>26</v>
      </c>
      <c r="K16" s="14" t="s">
        <v>21</v>
      </c>
      <c r="L16" s="14">
        <v>5000</v>
      </c>
      <c r="M16" s="16" t="s">
        <v>67</v>
      </c>
      <c r="N16" s="14" t="s">
        <v>68</v>
      </c>
    </row>
    <row r="17" s="5" customFormat="1" ht="30" customHeight="1" spans="1:14">
      <c r="A17" s="13">
        <f t="shared" si="0"/>
        <v>11</v>
      </c>
      <c r="B17" s="13"/>
      <c r="C17" s="14" t="s">
        <v>69</v>
      </c>
      <c r="D17" s="14" t="s">
        <v>64</v>
      </c>
      <c r="E17" s="14" t="s">
        <v>22</v>
      </c>
      <c r="F17" s="14" t="s">
        <v>23</v>
      </c>
      <c r="G17" s="14" t="s">
        <v>70</v>
      </c>
      <c r="H17" s="14">
        <v>500</v>
      </c>
      <c r="I17" s="14" t="s">
        <v>25</v>
      </c>
      <c r="J17" s="14" t="s">
        <v>26</v>
      </c>
      <c r="K17" s="14" t="s">
        <v>21</v>
      </c>
      <c r="L17" s="14">
        <v>800</v>
      </c>
      <c r="M17" s="14" t="s">
        <v>71</v>
      </c>
      <c r="N17" s="14" t="s">
        <v>72</v>
      </c>
    </row>
    <row r="18" s="5" customFormat="1" ht="30" customHeight="1" spans="1:14">
      <c r="A18" s="13">
        <f t="shared" si="0"/>
        <v>12</v>
      </c>
      <c r="B18" s="13"/>
      <c r="C18" s="14" t="s">
        <v>73</v>
      </c>
      <c r="D18" s="14" t="s">
        <v>64</v>
      </c>
      <c r="E18" s="14" t="s">
        <v>22</v>
      </c>
      <c r="F18" s="14" t="s">
        <v>65</v>
      </c>
      <c r="G18" s="14" t="s">
        <v>74</v>
      </c>
      <c r="H18" s="14">
        <v>2000</v>
      </c>
      <c r="I18" s="14" t="s">
        <v>25</v>
      </c>
      <c r="J18" s="14" t="s">
        <v>26</v>
      </c>
      <c r="K18" s="14" t="s">
        <v>21</v>
      </c>
      <c r="L18" s="14">
        <v>600</v>
      </c>
      <c r="M18" s="16" t="s">
        <v>75</v>
      </c>
      <c r="N18" s="14" t="s">
        <v>68</v>
      </c>
    </row>
    <row r="19" s="5" customFormat="1" ht="30" customHeight="1" spans="1:14">
      <c r="A19" s="14">
        <v>13</v>
      </c>
      <c r="B19" s="14"/>
      <c r="C19" s="14" t="s">
        <v>76</v>
      </c>
      <c r="D19" s="14" t="s">
        <v>64</v>
      </c>
      <c r="E19" s="14" t="s">
        <v>22</v>
      </c>
      <c r="F19" s="14" t="s">
        <v>77</v>
      </c>
      <c r="G19" s="14" t="s">
        <v>78</v>
      </c>
      <c r="H19" s="14">
        <v>4000</v>
      </c>
      <c r="I19" s="14" t="s">
        <v>25</v>
      </c>
      <c r="J19" s="14" t="s">
        <v>26</v>
      </c>
      <c r="K19" s="14" t="s">
        <v>21</v>
      </c>
      <c r="L19" s="14">
        <v>1100</v>
      </c>
      <c r="M19" s="16" t="s">
        <v>75</v>
      </c>
      <c r="N19" s="14" t="s">
        <v>68</v>
      </c>
    </row>
    <row r="20" s="5" customFormat="1" ht="30" customHeight="1" spans="1:14">
      <c r="A20" s="14">
        <v>14</v>
      </c>
      <c r="B20" s="14"/>
      <c r="C20" s="14" t="s">
        <v>79</v>
      </c>
      <c r="D20" s="14" t="s">
        <v>64</v>
      </c>
      <c r="E20" s="14" t="s">
        <v>22</v>
      </c>
      <c r="F20" s="14" t="s">
        <v>80</v>
      </c>
      <c r="G20" s="14" t="s">
        <v>81</v>
      </c>
      <c r="H20" s="14">
        <v>2000</v>
      </c>
      <c r="I20" s="14" t="s">
        <v>25</v>
      </c>
      <c r="J20" s="14" t="s">
        <v>26</v>
      </c>
      <c r="K20" s="14" t="s">
        <v>21</v>
      </c>
      <c r="L20" s="14">
        <v>200</v>
      </c>
      <c r="M20" s="14" t="s">
        <v>75</v>
      </c>
      <c r="N20" s="14" t="s">
        <v>68</v>
      </c>
    </row>
    <row r="21" s="5" customFormat="1" ht="30" customHeight="1" spans="1:14">
      <c r="A21" s="14">
        <v>15</v>
      </c>
      <c r="B21" s="14"/>
      <c r="C21" s="14" t="s">
        <v>82</v>
      </c>
      <c r="D21" s="14" t="s">
        <v>64</v>
      </c>
      <c r="E21" s="14" t="s">
        <v>22</v>
      </c>
      <c r="F21" s="14" t="s">
        <v>83</v>
      </c>
      <c r="G21" s="14" t="s">
        <v>84</v>
      </c>
      <c r="H21" s="14">
        <v>3000</v>
      </c>
      <c r="I21" s="14" t="s">
        <v>25</v>
      </c>
      <c r="J21" s="14" t="s">
        <v>26</v>
      </c>
      <c r="K21" s="14" t="s">
        <v>21</v>
      </c>
      <c r="L21" s="14">
        <v>400</v>
      </c>
      <c r="M21" s="14" t="s">
        <v>75</v>
      </c>
      <c r="N21" s="14" t="s">
        <v>68</v>
      </c>
    </row>
    <row r="22" s="5" customFormat="1" ht="29" customHeight="1" spans="1:14">
      <c r="A22" s="13">
        <f t="shared" ref="A22:A33" si="1">ROW()-6</f>
        <v>16</v>
      </c>
      <c r="B22" s="13"/>
      <c r="C22" s="14" t="s">
        <v>85</v>
      </c>
      <c r="D22" s="14" t="s">
        <v>86</v>
      </c>
      <c r="E22" s="14" t="s">
        <v>22</v>
      </c>
      <c r="F22" s="14" t="s">
        <v>87</v>
      </c>
      <c r="G22" s="14" t="s">
        <v>88</v>
      </c>
      <c r="H22" s="14">
        <v>198</v>
      </c>
      <c r="I22" s="14" t="s">
        <v>25</v>
      </c>
      <c r="J22" s="14" t="s">
        <v>26</v>
      </c>
      <c r="K22" s="14" t="s">
        <v>21</v>
      </c>
      <c r="L22" s="14">
        <v>200</v>
      </c>
      <c r="M22" s="16" t="s">
        <v>89</v>
      </c>
      <c r="N22" s="14" t="s">
        <v>90</v>
      </c>
    </row>
    <row r="23" s="5" customFormat="1" ht="30" customHeight="1" spans="1:14">
      <c r="A23" s="13">
        <f t="shared" si="1"/>
        <v>17</v>
      </c>
      <c r="B23" s="13"/>
      <c r="C23" s="14" t="s">
        <v>91</v>
      </c>
      <c r="D23" s="14" t="s">
        <v>92</v>
      </c>
      <c r="E23" s="14" t="s">
        <v>22</v>
      </c>
      <c r="F23" s="14" t="s">
        <v>93</v>
      </c>
      <c r="G23" s="14" t="s">
        <v>94</v>
      </c>
      <c r="H23" s="14">
        <v>3200</v>
      </c>
      <c r="I23" s="14" t="s">
        <v>25</v>
      </c>
      <c r="J23" s="14" t="s">
        <v>26</v>
      </c>
      <c r="K23" s="14" t="s">
        <v>21</v>
      </c>
      <c r="L23" s="14">
        <v>550</v>
      </c>
      <c r="M23" s="16" t="s">
        <v>95</v>
      </c>
      <c r="N23" s="14" t="s">
        <v>90</v>
      </c>
    </row>
    <row r="24" s="5" customFormat="1" ht="30" customHeight="1" spans="1:14">
      <c r="A24" s="13">
        <f t="shared" si="1"/>
        <v>18</v>
      </c>
      <c r="B24" s="13"/>
      <c r="C24" s="14" t="s">
        <v>96</v>
      </c>
      <c r="D24" s="14" t="s">
        <v>97</v>
      </c>
      <c r="E24" s="14" t="s">
        <v>22</v>
      </c>
      <c r="F24" s="14" t="s">
        <v>98</v>
      </c>
      <c r="G24" s="14" t="s">
        <v>99</v>
      </c>
      <c r="H24" s="14">
        <v>16500</v>
      </c>
      <c r="I24" s="14" t="s">
        <v>25</v>
      </c>
      <c r="J24" s="14" t="s">
        <v>26</v>
      </c>
      <c r="K24" s="14" t="s">
        <v>21</v>
      </c>
      <c r="L24" s="14">
        <v>1600</v>
      </c>
      <c r="M24" s="16" t="s">
        <v>100</v>
      </c>
      <c r="N24" s="14" t="s">
        <v>68</v>
      </c>
    </row>
    <row r="25" s="5" customFormat="1" ht="30" customHeight="1" spans="1:14">
      <c r="A25" s="13">
        <f t="shared" si="1"/>
        <v>19</v>
      </c>
      <c r="B25" s="13"/>
      <c r="C25" s="14" t="s">
        <v>101</v>
      </c>
      <c r="D25" s="14" t="s">
        <v>97</v>
      </c>
      <c r="E25" s="14" t="s">
        <v>22</v>
      </c>
      <c r="F25" s="14" t="s">
        <v>102</v>
      </c>
      <c r="G25" s="14" t="s">
        <v>103</v>
      </c>
      <c r="H25" s="14">
        <v>1400</v>
      </c>
      <c r="I25" s="14" t="s">
        <v>25</v>
      </c>
      <c r="J25" s="14" t="s">
        <v>26</v>
      </c>
      <c r="K25" s="14" t="s">
        <v>21</v>
      </c>
      <c r="L25" s="14">
        <v>300</v>
      </c>
      <c r="M25" s="16" t="s">
        <v>104</v>
      </c>
      <c r="N25" s="14" t="s">
        <v>68</v>
      </c>
    </row>
    <row r="26" s="5" customFormat="1" ht="30" customHeight="1" spans="1:14">
      <c r="A26" s="13">
        <f t="shared" si="1"/>
        <v>20</v>
      </c>
      <c r="B26" s="13"/>
      <c r="C26" s="14" t="s">
        <v>105</v>
      </c>
      <c r="D26" s="14" t="s">
        <v>97</v>
      </c>
      <c r="E26" s="14" t="s">
        <v>22</v>
      </c>
      <c r="F26" s="14" t="s">
        <v>102</v>
      </c>
      <c r="G26" s="14" t="s">
        <v>106</v>
      </c>
      <c r="H26" s="14">
        <v>750</v>
      </c>
      <c r="I26" s="14" t="s">
        <v>25</v>
      </c>
      <c r="J26" s="14" t="s">
        <v>26</v>
      </c>
      <c r="K26" s="14" t="s">
        <v>21</v>
      </c>
      <c r="L26" s="14">
        <v>280</v>
      </c>
      <c r="M26" s="16" t="s">
        <v>107</v>
      </c>
      <c r="N26" s="16" t="s">
        <v>68</v>
      </c>
    </row>
    <row r="27" s="5" customFormat="1" ht="30" customHeight="1" spans="1:14">
      <c r="A27" s="13">
        <f t="shared" si="1"/>
        <v>21</v>
      </c>
      <c r="B27" s="13"/>
      <c r="C27" s="14" t="s">
        <v>108</v>
      </c>
      <c r="D27" s="14" t="s">
        <v>97</v>
      </c>
      <c r="E27" s="14" t="s">
        <v>22</v>
      </c>
      <c r="F27" s="14" t="s">
        <v>98</v>
      </c>
      <c r="G27" s="14" t="s">
        <v>109</v>
      </c>
      <c r="H27" s="14">
        <v>300</v>
      </c>
      <c r="I27" s="14" t="s">
        <v>25</v>
      </c>
      <c r="J27" s="14" t="s">
        <v>26</v>
      </c>
      <c r="K27" s="14" t="s">
        <v>21</v>
      </c>
      <c r="L27" s="14">
        <v>200</v>
      </c>
      <c r="M27" s="16" t="s">
        <v>110</v>
      </c>
      <c r="N27" s="16" t="s">
        <v>68</v>
      </c>
    </row>
    <row r="28" s="5" customFormat="1" ht="30" customHeight="1" spans="1:14">
      <c r="A28" s="13">
        <f t="shared" si="1"/>
        <v>22</v>
      </c>
      <c r="B28" s="13"/>
      <c r="C28" s="14" t="s">
        <v>111</v>
      </c>
      <c r="D28" s="14" t="s">
        <v>112</v>
      </c>
      <c r="E28" s="14" t="s">
        <v>22</v>
      </c>
      <c r="F28" s="14" t="s">
        <v>113</v>
      </c>
      <c r="G28" s="14" t="s">
        <v>114</v>
      </c>
      <c r="H28" s="14">
        <v>1000</v>
      </c>
      <c r="I28" s="14" t="s">
        <v>25</v>
      </c>
      <c r="J28" s="14" t="s">
        <v>26</v>
      </c>
      <c r="K28" s="14" t="s">
        <v>21</v>
      </c>
      <c r="L28" s="14">
        <v>260</v>
      </c>
      <c r="M28" s="16" t="s">
        <v>110</v>
      </c>
      <c r="N28" s="16" t="s">
        <v>68</v>
      </c>
    </row>
    <row r="29" s="5" customFormat="1" ht="30" customHeight="1" spans="1:14">
      <c r="A29" s="13">
        <f t="shared" si="1"/>
        <v>23</v>
      </c>
      <c r="B29" s="13"/>
      <c r="C29" s="14" t="s">
        <v>115</v>
      </c>
      <c r="D29" s="14" t="s">
        <v>116</v>
      </c>
      <c r="E29" s="14" t="s">
        <v>22</v>
      </c>
      <c r="F29" s="14" t="s">
        <v>117</v>
      </c>
      <c r="G29" s="14" t="s">
        <v>118</v>
      </c>
      <c r="H29" s="14">
        <v>2000</v>
      </c>
      <c r="I29" s="14" t="s">
        <v>25</v>
      </c>
      <c r="J29" s="14" t="s">
        <v>26</v>
      </c>
      <c r="K29" s="14" t="s">
        <v>21</v>
      </c>
      <c r="L29" s="14">
        <v>390</v>
      </c>
      <c r="M29" s="16" t="s">
        <v>110</v>
      </c>
      <c r="N29" s="16" t="s">
        <v>68</v>
      </c>
    </row>
    <row r="30" s="5" customFormat="1" ht="30" customHeight="1" spans="1:14">
      <c r="A30" s="13">
        <f t="shared" si="1"/>
        <v>24</v>
      </c>
      <c r="B30" s="13"/>
      <c r="C30" s="14" t="s">
        <v>119</v>
      </c>
      <c r="D30" s="14" t="s">
        <v>120</v>
      </c>
      <c r="E30" s="14" t="s">
        <v>22</v>
      </c>
      <c r="F30" s="14" t="s">
        <v>121</v>
      </c>
      <c r="G30" s="14" t="s">
        <v>122</v>
      </c>
      <c r="H30" s="14">
        <v>300</v>
      </c>
      <c r="I30" s="14" t="s">
        <v>25</v>
      </c>
      <c r="J30" s="14" t="s">
        <v>26</v>
      </c>
      <c r="K30" s="14" t="s">
        <v>21</v>
      </c>
      <c r="L30" s="14">
        <v>100</v>
      </c>
      <c r="M30" s="16" t="s">
        <v>123</v>
      </c>
      <c r="N30" s="16" t="s">
        <v>124</v>
      </c>
    </row>
    <row r="31" s="5" customFormat="1" ht="30" customHeight="1" spans="1:14">
      <c r="A31" s="13">
        <f t="shared" si="1"/>
        <v>25</v>
      </c>
      <c r="B31" s="13"/>
      <c r="C31" s="14" t="s">
        <v>125</v>
      </c>
      <c r="D31" s="14" t="s">
        <v>126</v>
      </c>
      <c r="E31" s="14" t="s">
        <v>22</v>
      </c>
      <c r="F31" s="14" t="s">
        <v>127</v>
      </c>
      <c r="G31" s="14" t="s">
        <v>128</v>
      </c>
      <c r="H31" s="14">
        <v>350</v>
      </c>
      <c r="I31" s="14" t="s">
        <v>25</v>
      </c>
      <c r="J31" s="14" t="s">
        <v>26</v>
      </c>
      <c r="K31" s="14" t="s">
        <v>21</v>
      </c>
      <c r="L31" s="14">
        <v>300</v>
      </c>
      <c r="M31" s="16" t="s">
        <v>104</v>
      </c>
      <c r="N31" s="16" t="s">
        <v>124</v>
      </c>
    </row>
    <row r="32" s="5" customFormat="1" ht="30" customHeight="1" spans="1:14">
      <c r="A32" s="13">
        <f t="shared" si="1"/>
        <v>26</v>
      </c>
      <c r="B32" s="13"/>
      <c r="C32" s="14" t="s">
        <v>129</v>
      </c>
      <c r="D32" s="14" t="s">
        <v>130</v>
      </c>
      <c r="E32" s="14" t="s">
        <v>22</v>
      </c>
      <c r="F32" s="14" t="s">
        <v>131</v>
      </c>
      <c r="G32" s="14" t="s">
        <v>132</v>
      </c>
      <c r="H32" s="14">
        <v>640</v>
      </c>
      <c r="I32" s="14" t="s">
        <v>25</v>
      </c>
      <c r="J32" s="14" t="s">
        <v>26</v>
      </c>
      <c r="K32" s="14" t="s">
        <v>21</v>
      </c>
      <c r="L32" s="14">
        <v>300</v>
      </c>
      <c r="M32" s="16" t="s">
        <v>104</v>
      </c>
      <c r="N32" s="16" t="s">
        <v>124</v>
      </c>
    </row>
    <row r="33" s="5" customFormat="1" ht="30" customHeight="1" spans="1:14">
      <c r="A33" s="13">
        <f t="shared" si="1"/>
        <v>27</v>
      </c>
      <c r="B33" s="13"/>
      <c r="C33" s="14" t="s">
        <v>133</v>
      </c>
      <c r="D33" s="14" t="s">
        <v>130</v>
      </c>
      <c r="E33" s="14" t="s">
        <v>22</v>
      </c>
      <c r="F33" s="14" t="s">
        <v>134</v>
      </c>
      <c r="G33" s="14" t="s">
        <v>135</v>
      </c>
      <c r="H33" s="14">
        <v>240</v>
      </c>
      <c r="I33" s="14" t="s">
        <v>25</v>
      </c>
      <c r="J33" s="14" t="s">
        <v>26</v>
      </c>
      <c r="K33" s="14" t="s">
        <v>21</v>
      </c>
      <c r="L33" s="14">
        <v>300</v>
      </c>
      <c r="M33" s="16" t="s">
        <v>104</v>
      </c>
      <c r="N33" s="16" t="s">
        <v>124</v>
      </c>
    </row>
    <row r="34" s="5" customFormat="1" ht="30" customHeight="1" spans="1:14">
      <c r="A34" s="13">
        <f t="shared" ref="A34:A42" si="2">ROW()-6</f>
        <v>28</v>
      </c>
      <c r="B34" s="13"/>
      <c r="C34" s="14" t="s">
        <v>136</v>
      </c>
      <c r="D34" s="14" t="s">
        <v>130</v>
      </c>
      <c r="E34" s="14" t="s">
        <v>22</v>
      </c>
      <c r="F34" s="14" t="s">
        <v>137</v>
      </c>
      <c r="G34" s="14" t="s">
        <v>138</v>
      </c>
      <c r="H34" s="14">
        <v>76</v>
      </c>
      <c r="I34" s="14" t="s">
        <v>25</v>
      </c>
      <c r="J34" s="14" t="s">
        <v>26</v>
      </c>
      <c r="K34" s="14" t="s">
        <v>21</v>
      </c>
      <c r="L34" s="14">
        <v>300</v>
      </c>
      <c r="M34" s="16" t="s">
        <v>104</v>
      </c>
      <c r="N34" s="16" t="s">
        <v>68</v>
      </c>
    </row>
    <row r="35" s="5" customFormat="1" ht="30" customHeight="1" spans="1:14">
      <c r="A35" s="13">
        <f t="shared" si="2"/>
        <v>29</v>
      </c>
      <c r="B35" s="13"/>
      <c r="C35" s="14" t="s">
        <v>139</v>
      </c>
      <c r="D35" s="14" t="s">
        <v>130</v>
      </c>
      <c r="E35" s="14" t="s">
        <v>22</v>
      </c>
      <c r="F35" s="14" t="s">
        <v>140</v>
      </c>
      <c r="G35" s="14" t="s">
        <v>141</v>
      </c>
      <c r="H35" s="14">
        <v>100</v>
      </c>
      <c r="I35" s="14" t="s">
        <v>25</v>
      </c>
      <c r="J35" s="14" t="s">
        <v>26</v>
      </c>
      <c r="K35" s="14" t="s">
        <v>21</v>
      </c>
      <c r="L35" s="14">
        <v>230</v>
      </c>
      <c r="M35" s="16" t="s">
        <v>110</v>
      </c>
      <c r="N35" s="16" t="s">
        <v>142</v>
      </c>
    </row>
    <row r="36" s="5" customFormat="1" ht="30" customHeight="1" spans="1:14">
      <c r="A36" s="13">
        <f t="shared" si="2"/>
        <v>30</v>
      </c>
      <c r="B36" s="13"/>
      <c r="C36" s="14" t="s">
        <v>143</v>
      </c>
      <c r="D36" s="14" t="s">
        <v>120</v>
      </c>
      <c r="E36" s="14" t="s">
        <v>22</v>
      </c>
      <c r="F36" s="14" t="s">
        <v>144</v>
      </c>
      <c r="G36" s="14" t="s">
        <v>145</v>
      </c>
      <c r="H36" s="14">
        <v>500</v>
      </c>
      <c r="I36" s="14" t="s">
        <v>25</v>
      </c>
      <c r="J36" s="14" t="s">
        <v>26</v>
      </c>
      <c r="K36" s="14" t="s">
        <v>21</v>
      </c>
      <c r="L36" s="14">
        <v>420</v>
      </c>
      <c r="M36" s="16" t="s">
        <v>95</v>
      </c>
      <c r="N36" s="16" t="s">
        <v>142</v>
      </c>
    </row>
    <row r="37" s="5" customFormat="1" ht="30" customHeight="1" spans="1:14">
      <c r="A37" s="13">
        <f t="shared" si="2"/>
        <v>31</v>
      </c>
      <c r="B37" s="13"/>
      <c r="C37" s="14" t="s">
        <v>146</v>
      </c>
      <c r="D37" s="14" t="s">
        <v>120</v>
      </c>
      <c r="E37" s="14" t="s">
        <v>22</v>
      </c>
      <c r="F37" s="14" t="s">
        <v>147</v>
      </c>
      <c r="G37" s="14" t="s">
        <v>148</v>
      </c>
      <c r="H37" s="14">
        <v>180</v>
      </c>
      <c r="I37" s="14" t="s">
        <v>25</v>
      </c>
      <c r="J37" s="14" t="s">
        <v>26</v>
      </c>
      <c r="K37" s="14" t="s">
        <v>21</v>
      </c>
      <c r="L37" s="14">
        <v>150</v>
      </c>
      <c r="M37" s="16" t="s">
        <v>149</v>
      </c>
      <c r="N37" s="16" t="s">
        <v>142</v>
      </c>
    </row>
    <row r="38" s="5" customFormat="1" ht="30" customHeight="1" spans="1:14">
      <c r="A38" s="13">
        <f t="shared" si="2"/>
        <v>32</v>
      </c>
      <c r="B38" s="13"/>
      <c r="C38" s="14" t="s">
        <v>150</v>
      </c>
      <c r="D38" s="14" t="s">
        <v>151</v>
      </c>
      <c r="E38" s="14" t="s">
        <v>22</v>
      </c>
      <c r="F38" s="14" t="s">
        <v>152</v>
      </c>
      <c r="G38" s="14" t="s">
        <v>141</v>
      </c>
      <c r="H38" s="14">
        <v>100</v>
      </c>
      <c r="I38" s="14" t="s">
        <v>25</v>
      </c>
      <c r="J38" s="14" t="s">
        <v>26</v>
      </c>
      <c r="K38" s="14" t="s">
        <v>21</v>
      </c>
      <c r="L38" s="14">
        <v>232</v>
      </c>
      <c r="M38" s="16" t="s">
        <v>110</v>
      </c>
      <c r="N38" s="16" t="s">
        <v>142</v>
      </c>
    </row>
    <row r="39" s="5" customFormat="1" ht="30" customHeight="1" spans="1:14">
      <c r="A39" s="13">
        <f t="shared" si="2"/>
        <v>33</v>
      </c>
      <c r="B39" s="13"/>
      <c r="C39" s="14" t="s">
        <v>153</v>
      </c>
      <c r="D39" s="14" t="s">
        <v>154</v>
      </c>
      <c r="E39" s="14" t="s">
        <v>22</v>
      </c>
      <c r="F39" s="14" t="s">
        <v>155</v>
      </c>
      <c r="G39" s="14" t="s">
        <v>156</v>
      </c>
      <c r="H39" s="14">
        <v>200</v>
      </c>
      <c r="I39" s="14" t="s">
        <v>25</v>
      </c>
      <c r="J39" s="14" t="s">
        <v>26</v>
      </c>
      <c r="K39" s="14" t="s">
        <v>21</v>
      </c>
      <c r="L39" s="14">
        <v>250</v>
      </c>
      <c r="M39" s="16" t="s">
        <v>157</v>
      </c>
      <c r="N39" s="16" t="s">
        <v>142</v>
      </c>
    </row>
    <row r="40" s="5" customFormat="1" ht="30" customHeight="1" spans="1:14">
      <c r="A40" s="13">
        <f t="shared" si="2"/>
        <v>34</v>
      </c>
      <c r="B40" s="13"/>
      <c r="C40" s="14" t="s">
        <v>158</v>
      </c>
      <c r="D40" s="14" t="s">
        <v>126</v>
      </c>
      <c r="E40" s="14" t="s">
        <v>22</v>
      </c>
      <c r="F40" s="14" t="s">
        <v>127</v>
      </c>
      <c r="G40" s="14" t="s">
        <v>159</v>
      </c>
      <c r="H40" s="14">
        <v>50</v>
      </c>
      <c r="I40" s="14" t="s">
        <v>25</v>
      </c>
      <c r="J40" s="14" t="s">
        <v>26</v>
      </c>
      <c r="K40" s="14" t="s">
        <v>21</v>
      </c>
      <c r="L40" s="14">
        <v>110</v>
      </c>
      <c r="M40" s="16" t="s">
        <v>160</v>
      </c>
      <c r="N40" s="16" t="s">
        <v>142</v>
      </c>
    </row>
    <row r="41" s="5" customFormat="1" ht="30" customHeight="1" spans="1:14">
      <c r="A41" s="13">
        <f t="shared" si="2"/>
        <v>35</v>
      </c>
      <c r="B41" s="13"/>
      <c r="C41" s="14" t="s">
        <v>161</v>
      </c>
      <c r="D41" s="14" t="s">
        <v>162</v>
      </c>
      <c r="E41" s="14" t="s">
        <v>163</v>
      </c>
      <c r="F41" s="14" t="s">
        <v>164</v>
      </c>
      <c r="G41" s="14" t="s">
        <v>165</v>
      </c>
      <c r="H41" s="14">
        <v>600</v>
      </c>
      <c r="I41" s="14" t="s">
        <v>25</v>
      </c>
      <c r="J41" s="14" t="s">
        <v>26</v>
      </c>
      <c r="K41" s="14" t="s">
        <v>21</v>
      </c>
      <c r="L41" s="14">
        <v>600</v>
      </c>
      <c r="M41" s="16" t="s">
        <v>166</v>
      </c>
      <c r="N41" s="16" t="s">
        <v>142</v>
      </c>
    </row>
    <row r="42" s="3" customFormat="1" ht="30" customHeight="1" spans="1:14">
      <c r="A42" s="12" t="s">
        <v>167</v>
      </c>
      <c r="B42" s="12" t="s">
        <v>168</v>
      </c>
      <c r="C42" s="10"/>
      <c r="D42" s="12"/>
      <c r="E42" s="14"/>
      <c r="F42" s="10"/>
      <c r="G42" s="10"/>
      <c r="H42" s="10">
        <f>SUM(H43:H52)</f>
        <v>9345</v>
      </c>
      <c r="I42" s="12"/>
      <c r="J42" s="12"/>
      <c r="K42" s="10"/>
      <c r="L42" s="12"/>
      <c r="M42" s="10"/>
      <c r="N42" s="10"/>
    </row>
    <row r="43" s="5" customFormat="1" ht="30" customHeight="1" spans="1:14">
      <c r="A43" s="13">
        <f>ROW()-7</f>
        <v>36</v>
      </c>
      <c r="B43" s="13"/>
      <c r="C43" s="14" t="s">
        <v>169</v>
      </c>
      <c r="D43" s="14" t="s">
        <v>170</v>
      </c>
      <c r="E43" s="14" t="s">
        <v>22</v>
      </c>
      <c r="F43" s="14" t="s">
        <v>23</v>
      </c>
      <c r="G43" s="14" t="s">
        <v>171</v>
      </c>
      <c r="H43" s="14">
        <v>675</v>
      </c>
      <c r="I43" s="13" t="s">
        <v>25</v>
      </c>
      <c r="J43" s="14" t="s">
        <v>26</v>
      </c>
      <c r="K43" s="14" t="s">
        <v>170</v>
      </c>
      <c r="L43" s="14">
        <v>1500</v>
      </c>
      <c r="M43" s="14" t="s">
        <v>172</v>
      </c>
      <c r="N43" s="14" t="s">
        <v>173</v>
      </c>
    </row>
    <row r="44" s="5" customFormat="1" ht="30" customHeight="1" spans="1:14">
      <c r="A44" s="13">
        <f t="shared" ref="A44:A52" si="3">ROW()-7</f>
        <v>37</v>
      </c>
      <c r="B44" s="13"/>
      <c r="C44" s="14" t="s">
        <v>174</v>
      </c>
      <c r="D44" s="14" t="s">
        <v>170</v>
      </c>
      <c r="E44" s="14" t="s">
        <v>22</v>
      </c>
      <c r="F44" s="14" t="s">
        <v>23</v>
      </c>
      <c r="G44" s="14" t="s">
        <v>175</v>
      </c>
      <c r="H44" s="14">
        <v>800</v>
      </c>
      <c r="I44" s="13" t="s">
        <v>25</v>
      </c>
      <c r="J44" s="13" t="s">
        <v>26</v>
      </c>
      <c r="K44" s="14" t="s">
        <v>170</v>
      </c>
      <c r="L44" s="14">
        <v>800</v>
      </c>
      <c r="M44" s="14" t="s">
        <v>176</v>
      </c>
      <c r="N44" s="14" t="s">
        <v>177</v>
      </c>
    </row>
    <row r="45" s="5" customFormat="1" ht="30" customHeight="1" spans="1:14">
      <c r="A45" s="13">
        <f t="shared" si="3"/>
        <v>38</v>
      </c>
      <c r="B45" s="13"/>
      <c r="C45" s="14" t="s">
        <v>178</v>
      </c>
      <c r="D45" s="14" t="s">
        <v>170</v>
      </c>
      <c r="E45" s="14" t="s">
        <v>22</v>
      </c>
      <c r="F45" s="14" t="s">
        <v>23</v>
      </c>
      <c r="G45" s="14" t="s">
        <v>179</v>
      </c>
      <c r="H45" s="14">
        <v>400</v>
      </c>
      <c r="I45" s="13" t="s">
        <v>25</v>
      </c>
      <c r="J45" s="13" t="s">
        <v>26</v>
      </c>
      <c r="K45" s="14" t="s">
        <v>170</v>
      </c>
      <c r="L45" s="14">
        <v>700</v>
      </c>
      <c r="M45" s="14" t="s">
        <v>180</v>
      </c>
      <c r="N45" s="14" t="s">
        <v>181</v>
      </c>
    </row>
    <row r="46" s="5" customFormat="1" ht="30" customHeight="1" spans="1:14">
      <c r="A46" s="13">
        <f t="shared" si="3"/>
        <v>39</v>
      </c>
      <c r="B46" s="13"/>
      <c r="C46" s="14" t="s">
        <v>182</v>
      </c>
      <c r="D46" s="14" t="s">
        <v>170</v>
      </c>
      <c r="E46" s="14" t="s">
        <v>22</v>
      </c>
      <c r="F46" s="14" t="s">
        <v>23</v>
      </c>
      <c r="G46" s="14" t="s">
        <v>183</v>
      </c>
      <c r="H46" s="14">
        <v>200</v>
      </c>
      <c r="I46" s="13" t="s">
        <v>25</v>
      </c>
      <c r="J46" s="14" t="s">
        <v>26</v>
      </c>
      <c r="K46" s="14" t="s">
        <v>170</v>
      </c>
      <c r="L46" s="14">
        <v>1000</v>
      </c>
      <c r="M46" s="14" t="s">
        <v>184</v>
      </c>
      <c r="N46" s="14" t="s">
        <v>185</v>
      </c>
    </row>
    <row r="47" s="5" customFormat="1" ht="30" customHeight="1" spans="1:14">
      <c r="A47" s="13">
        <f t="shared" si="3"/>
        <v>40</v>
      </c>
      <c r="B47" s="13"/>
      <c r="C47" s="14" t="s">
        <v>186</v>
      </c>
      <c r="D47" s="14" t="s">
        <v>170</v>
      </c>
      <c r="E47" s="14" t="s">
        <v>22</v>
      </c>
      <c r="F47" s="14" t="s">
        <v>23</v>
      </c>
      <c r="G47" s="14" t="s">
        <v>187</v>
      </c>
      <c r="H47" s="14">
        <v>200</v>
      </c>
      <c r="I47" s="13" t="s">
        <v>25</v>
      </c>
      <c r="J47" s="14" t="s">
        <v>26</v>
      </c>
      <c r="K47" s="14" t="s">
        <v>170</v>
      </c>
      <c r="L47" s="14">
        <v>200</v>
      </c>
      <c r="M47" s="14" t="s">
        <v>188</v>
      </c>
      <c r="N47" s="14" t="s">
        <v>173</v>
      </c>
    </row>
    <row r="48" s="5" customFormat="1" ht="30" customHeight="1" spans="1:14">
      <c r="A48" s="13">
        <f t="shared" si="3"/>
        <v>41</v>
      </c>
      <c r="B48" s="13"/>
      <c r="C48" s="14" t="s">
        <v>189</v>
      </c>
      <c r="D48" s="14" t="s">
        <v>190</v>
      </c>
      <c r="E48" s="14" t="s">
        <v>22</v>
      </c>
      <c r="F48" s="14" t="s">
        <v>191</v>
      </c>
      <c r="G48" s="14" t="s">
        <v>192</v>
      </c>
      <c r="H48" s="14">
        <v>400</v>
      </c>
      <c r="I48" s="18" t="s">
        <v>25</v>
      </c>
      <c r="J48" s="14" t="s">
        <v>26</v>
      </c>
      <c r="K48" s="14" t="s">
        <v>170</v>
      </c>
      <c r="L48" s="14">
        <v>300</v>
      </c>
      <c r="M48" s="14" t="s">
        <v>193</v>
      </c>
      <c r="N48" s="14" t="s">
        <v>173</v>
      </c>
    </row>
    <row r="49" s="5" customFormat="1" ht="30" customHeight="1" spans="1:14">
      <c r="A49" s="13">
        <f t="shared" si="3"/>
        <v>42</v>
      </c>
      <c r="B49" s="13"/>
      <c r="C49" s="14" t="s">
        <v>194</v>
      </c>
      <c r="D49" s="14" t="s">
        <v>190</v>
      </c>
      <c r="E49" s="14" t="s">
        <v>22</v>
      </c>
      <c r="F49" s="14" t="s">
        <v>191</v>
      </c>
      <c r="G49" s="14" t="s">
        <v>195</v>
      </c>
      <c r="H49" s="14">
        <v>520</v>
      </c>
      <c r="I49" s="13" t="s">
        <v>25</v>
      </c>
      <c r="J49" s="14" t="s">
        <v>26</v>
      </c>
      <c r="K49" s="14" t="s">
        <v>170</v>
      </c>
      <c r="L49" s="14">
        <v>340</v>
      </c>
      <c r="M49" s="14" t="s">
        <v>196</v>
      </c>
      <c r="N49" s="14" t="s">
        <v>173</v>
      </c>
    </row>
    <row r="50" s="5" customFormat="1" ht="30" customHeight="1" spans="1:14">
      <c r="A50" s="13">
        <f t="shared" si="3"/>
        <v>43</v>
      </c>
      <c r="B50" s="13"/>
      <c r="C50" s="14" t="s">
        <v>197</v>
      </c>
      <c r="D50" s="14" t="s">
        <v>190</v>
      </c>
      <c r="E50" s="14" t="s">
        <v>22</v>
      </c>
      <c r="F50" s="14" t="s">
        <v>191</v>
      </c>
      <c r="G50" s="14" t="s">
        <v>198</v>
      </c>
      <c r="H50" s="14">
        <v>450</v>
      </c>
      <c r="I50" s="13" t="s">
        <v>25</v>
      </c>
      <c r="J50" s="13" t="s">
        <v>26</v>
      </c>
      <c r="K50" s="14" t="s">
        <v>170</v>
      </c>
      <c r="L50" s="14">
        <v>540</v>
      </c>
      <c r="M50" s="14" t="s">
        <v>199</v>
      </c>
      <c r="N50" s="14" t="s">
        <v>173</v>
      </c>
    </row>
    <row r="51" s="5" customFormat="1" ht="30" customHeight="1" spans="1:14">
      <c r="A51" s="13">
        <f t="shared" si="3"/>
        <v>44</v>
      </c>
      <c r="B51" s="13"/>
      <c r="C51" s="14" t="s">
        <v>200</v>
      </c>
      <c r="D51" s="14" t="s">
        <v>64</v>
      </c>
      <c r="E51" s="14" t="s">
        <v>22</v>
      </c>
      <c r="F51" s="14" t="s">
        <v>65</v>
      </c>
      <c r="G51" s="14" t="s">
        <v>201</v>
      </c>
      <c r="H51" s="14">
        <v>3200</v>
      </c>
      <c r="I51" s="18" t="s">
        <v>25</v>
      </c>
      <c r="J51" s="14" t="s">
        <v>26</v>
      </c>
      <c r="K51" s="14" t="s">
        <v>170</v>
      </c>
      <c r="L51" s="14">
        <v>1000</v>
      </c>
      <c r="M51" s="14" t="s">
        <v>202</v>
      </c>
      <c r="N51" s="14" t="s">
        <v>203</v>
      </c>
    </row>
    <row r="52" s="5" customFormat="1" ht="30" customHeight="1" spans="1:14">
      <c r="A52" s="13">
        <f t="shared" si="3"/>
        <v>45</v>
      </c>
      <c r="B52" s="13"/>
      <c r="C52" s="14" t="s">
        <v>204</v>
      </c>
      <c r="D52" s="14" t="s">
        <v>170</v>
      </c>
      <c r="E52" s="14" t="s">
        <v>22</v>
      </c>
      <c r="F52" s="14" t="s">
        <v>23</v>
      </c>
      <c r="G52" s="14" t="s">
        <v>205</v>
      </c>
      <c r="H52" s="14">
        <v>2500</v>
      </c>
      <c r="I52" s="13" t="s">
        <v>25</v>
      </c>
      <c r="J52" s="14" t="s">
        <v>26</v>
      </c>
      <c r="K52" s="14" t="s">
        <v>170</v>
      </c>
      <c r="L52" s="14">
        <v>800</v>
      </c>
      <c r="M52" s="14" t="s">
        <v>100</v>
      </c>
      <c r="N52" s="14" t="s">
        <v>203</v>
      </c>
    </row>
    <row r="53" s="3" customFormat="1" ht="30" customHeight="1" spans="1:14">
      <c r="A53" s="12" t="s">
        <v>206</v>
      </c>
      <c r="B53" s="12" t="s">
        <v>207</v>
      </c>
      <c r="C53" s="10"/>
      <c r="D53" s="12"/>
      <c r="E53" s="10"/>
      <c r="F53" s="10"/>
      <c r="G53" s="10"/>
      <c r="H53" s="10">
        <f>SUM(H54:H59)</f>
        <v>3812.5</v>
      </c>
      <c r="I53" s="12"/>
      <c r="J53" s="12"/>
      <c r="K53" s="19"/>
      <c r="L53" s="12"/>
      <c r="M53" s="10"/>
      <c r="N53" s="10"/>
    </row>
    <row r="54" s="3" customFormat="1" ht="30" customHeight="1" spans="1:14">
      <c r="A54" s="13">
        <f t="shared" ref="A54:A59" si="4">ROW()-8</f>
        <v>46</v>
      </c>
      <c r="B54" s="12"/>
      <c r="C54" s="14" t="s">
        <v>208</v>
      </c>
      <c r="D54" s="14" t="s">
        <v>86</v>
      </c>
      <c r="E54" s="14" t="s">
        <v>22</v>
      </c>
      <c r="F54" s="14" t="s">
        <v>209</v>
      </c>
      <c r="G54" s="14" t="s">
        <v>210</v>
      </c>
      <c r="H54" s="14">
        <v>492.5</v>
      </c>
      <c r="I54" s="13" t="s">
        <v>25</v>
      </c>
      <c r="J54" s="14" t="s">
        <v>26</v>
      </c>
      <c r="K54" s="14" t="s">
        <v>211</v>
      </c>
      <c r="L54" s="14">
        <v>300</v>
      </c>
      <c r="M54" s="14" t="s">
        <v>212</v>
      </c>
      <c r="N54" s="14" t="s">
        <v>213</v>
      </c>
    </row>
    <row r="55" s="5" customFormat="1" ht="30" customHeight="1" spans="1:14">
      <c r="A55" s="13">
        <f t="shared" si="4"/>
        <v>47</v>
      </c>
      <c r="B55" s="15"/>
      <c r="C55" s="14" t="s">
        <v>214</v>
      </c>
      <c r="D55" s="14" t="s">
        <v>211</v>
      </c>
      <c r="E55" s="14" t="s">
        <v>22</v>
      </c>
      <c r="F55" s="14" t="s">
        <v>65</v>
      </c>
      <c r="G55" s="14" t="s">
        <v>215</v>
      </c>
      <c r="H55" s="14">
        <v>900</v>
      </c>
      <c r="I55" s="14" t="s">
        <v>25</v>
      </c>
      <c r="J55" s="13" t="s">
        <v>26</v>
      </c>
      <c r="K55" s="14" t="s">
        <v>211</v>
      </c>
      <c r="L55" s="14">
        <v>200</v>
      </c>
      <c r="M55" s="14" t="s">
        <v>110</v>
      </c>
      <c r="N55" s="14" t="s">
        <v>213</v>
      </c>
    </row>
    <row r="56" s="5" customFormat="1" ht="30" customHeight="1" spans="1:14">
      <c r="A56" s="13">
        <f t="shared" si="4"/>
        <v>48</v>
      </c>
      <c r="B56" s="14"/>
      <c r="C56" s="14" t="s">
        <v>216</v>
      </c>
      <c r="D56" s="14" t="s">
        <v>217</v>
      </c>
      <c r="E56" s="14" t="s">
        <v>22</v>
      </c>
      <c r="F56" s="14" t="s">
        <v>218</v>
      </c>
      <c r="G56" s="14" t="s">
        <v>219</v>
      </c>
      <c r="H56" s="14">
        <v>700</v>
      </c>
      <c r="I56" s="14" t="s">
        <v>25</v>
      </c>
      <c r="J56" s="13" t="s">
        <v>26</v>
      </c>
      <c r="K56" s="14" t="s">
        <v>211</v>
      </c>
      <c r="L56" s="14">
        <v>400</v>
      </c>
      <c r="M56" s="14" t="s">
        <v>75</v>
      </c>
      <c r="N56" s="14" t="s">
        <v>213</v>
      </c>
    </row>
    <row r="57" s="5" customFormat="1" ht="30" customHeight="1" spans="1:14">
      <c r="A57" s="13">
        <f t="shared" si="4"/>
        <v>49</v>
      </c>
      <c r="B57" s="14"/>
      <c r="C57" s="14" t="s">
        <v>220</v>
      </c>
      <c r="D57" s="14" t="s">
        <v>221</v>
      </c>
      <c r="E57" s="14" t="s">
        <v>22</v>
      </c>
      <c r="F57" s="14" t="s">
        <v>222</v>
      </c>
      <c r="G57" s="14" t="s">
        <v>223</v>
      </c>
      <c r="H57" s="14">
        <v>600</v>
      </c>
      <c r="I57" s="14" t="s">
        <v>25</v>
      </c>
      <c r="J57" s="13" t="s">
        <v>26</v>
      </c>
      <c r="K57" s="14" t="s">
        <v>211</v>
      </c>
      <c r="L57" s="14">
        <v>440</v>
      </c>
      <c r="M57" s="14" t="s">
        <v>224</v>
      </c>
      <c r="N57" s="14" t="s">
        <v>213</v>
      </c>
    </row>
    <row r="58" s="5" customFormat="1" ht="30" customHeight="1" spans="1:14">
      <c r="A58" s="13">
        <f t="shared" si="4"/>
        <v>50</v>
      </c>
      <c r="B58" s="14"/>
      <c r="C58" s="14" t="s">
        <v>225</v>
      </c>
      <c r="D58" s="14" t="s">
        <v>130</v>
      </c>
      <c r="E58" s="14" t="s">
        <v>22</v>
      </c>
      <c r="F58" s="14" t="s">
        <v>226</v>
      </c>
      <c r="G58" s="14" t="s">
        <v>227</v>
      </c>
      <c r="H58" s="14">
        <v>600</v>
      </c>
      <c r="I58" s="14" t="s">
        <v>25</v>
      </c>
      <c r="J58" s="13" t="s">
        <v>26</v>
      </c>
      <c r="K58" s="14" t="s">
        <v>211</v>
      </c>
      <c r="L58" s="14">
        <v>500</v>
      </c>
      <c r="M58" s="14" t="s">
        <v>95</v>
      </c>
      <c r="N58" s="14" t="s">
        <v>213</v>
      </c>
    </row>
    <row r="59" s="5" customFormat="1" ht="30" customHeight="1" spans="1:14">
      <c r="A59" s="13">
        <f t="shared" si="4"/>
        <v>51</v>
      </c>
      <c r="B59" s="14"/>
      <c r="C59" s="14" t="s">
        <v>228</v>
      </c>
      <c r="D59" s="14" t="s">
        <v>211</v>
      </c>
      <c r="E59" s="14" t="s">
        <v>22</v>
      </c>
      <c r="F59" s="14" t="s">
        <v>229</v>
      </c>
      <c r="G59" s="14" t="s">
        <v>230</v>
      </c>
      <c r="H59" s="14">
        <v>520</v>
      </c>
      <c r="I59" s="14" t="s">
        <v>25</v>
      </c>
      <c r="J59" s="13" t="s">
        <v>26</v>
      </c>
      <c r="K59" s="14" t="s">
        <v>211</v>
      </c>
      <c r="L59" s="14">
        <v>400</v>
      </c>
      <c r="M59" s="14" t="s">
        <v>95</v>
      </c>
      <c r="N59" s="14" t="s">
        <v>213</v>
      </c>
    </row>
    <row r="60" s="3" customFormat="1" ht="30" customHeight="1" spans="1:14">
      <c r="A60" s="10" t="s">
        <v>231</v>
      </c>
      <c r="B60" s="10" t="s">
        <v>232</v>
      </c>
      <c r="C60" s="10"/>
      <c r="D60" s="10"/>
      <c r="E60" s="10"/>
      <c r="F60" s="10"/>
      <c r="G60" s="10"/>
      <c r="H60" s="10">
        <f>SUM(H61:H141)</f>
        <v>8100</v>
      </c>
      <c r="I60" s="12"/>
      <c r="J60" s="10"/>
      <c r="K60" s="10"/>
      <c r="L60" s="20"/>
      <c r="M60" s="10"/>
      <c r="N60" s="10"/>
    </row>
    <row r="61" s="4" customFormat="1" ht="30" customHeight="1" spans="1:14">
      <c r="A61" s="13">
        <f>ROW()-9</f>
        <v>52</v>
      </c>
      <c r="B61" s="14"/>
      <c r="C61" s="14" t="s">
        <v>233</v>
      </c>
      <c r="D61" s="14" t="s">
        <v>234</v>
      </c>
      <c r="E61" s="14" t="s">
        <v>22</v>
      </c>
      <c r="F61" s="14" t="s">
        <v>235</v>
      </c>
      <c r="G61" s="14" t="s">
        <v>236</v>
      </c>
      <c r="H61" s="14">
        <v>100</v>
      </c>
      <c r="I61" s="14" t="s">
        <v>25</v>
      </c>
      <c r="J61" s="21" t="s">
        <v>237</v>
      </c>
      <c r="K61" s="14" t="s">
        <v>238</v>
      </c>
      <c r="L61" s="14">
        <v>40</v>
      </c>
      <c r="M61" s="14" t="s">
        <v>239</v>
      </c>
      <c r="N61" s="14" t="s">
        <v>240</v>
      </c>
    </row>
    <row r="62" s="4" customFormat="1" ht="30" customHeight="1" spans="1:14">
      <c r="A62" s="13">
        <f t="shared" ref="A62:A71" si="5">ROW()-9</f>
        <v>53</v>
      </c>
      <c r="B62" s="14"/>
      <c r="C62" s="14" t="s">
        <v>241</v>
      </c>
      <c r="D62" s="14" t="s">
        <v>234</v>
      </c>
      <c r="E62" s="14" t="s">
        <v>22</v>
      </c>
      <c r="F62" s="14" t="s">
        <v>242</v>
      </c>
      <c r="G62" s="14" t="s">
        <v>236</v>
      </c>
      <c r="H62" s="14">
        <v>100</v>
      </c>
      <c r="I62" s="14" t="s">
        <v>25</v>
      </c>
      <c r="J62" s="21" t="s">
        <v>237</v>
      </c>
      <c r="K62" s="14" t="s">
        <v>238</v>
      </c>
      <c r="L62" s="14">
        <v>40</v>
      </c>
      <c r="M62" s="14" t="s">
        <v>239</v>
      </c>
      <c r="N62" s="14" t="s">
        <v>240</v>
      </c>
    </row>
    <row r="63" s="4" customFormat="1" ht="30" customHeight="1" spans="1:14">
      <c r="A63" s="13">
        <f t="shared" si="5"/>
        <v>54</v>
      </c>
      <c r="B63" s="14"/>
      <c r="C63" s="14" t="s">
        <v>243</v>
      </c>
      <c r="D63" s="14" t="s">
        <v>234</v>
      </c>
      <c r="E63" s="14" t="s">
        <v>22</v>
      </c>
      <c r="F63" s="14" t="s">
        <v>244</v>
      </c>
      <c r="G63" s="14" t="s">
        <v>236</v>
      </c>
      <c r="H63" s="14">
        <v>100</v>
      </c>
      <c r="I63" s="14" t="s">
        <v>25</v>
      </c>
      <c r="J63" s="21" t="s">
        <v>237</v>
      </c>
      <c r="K63" s="14" t="s">
        <v>238</v>
      </c>
      <c r="L63" s="14">
        <v>35</v>
      </c>
      <c r="M63" s="14" t="s">
        <v>245</v>
      </c>
      <c r="N63" s="14" t="s">
        <v>240</v>
      </c>
    </row>
    <row r="64" s="4" customFormat="1" ht="30" customHeight="1" spans="1:14">
      <c r="A64" s="13">
        <f t="shared" si="5"/>
        <v>55</v>
      </c>
      <c r="B64" s="14"/>
      <c r="C64" s="14" t="s">
        <v>246</v>
      </c>
      <c r="D64" s="14" t="s">
        <v>234</v>
      </c>
      <c r="E64" s="14" t="s">
        <v>22</v>
      </c>
      <c r="F64" s="14" t="s">
        <v>247</v>
      </c>
      <c r="G64" s="14" t="s">
        <v>236</v>
      </c>
      <c r="H64" s="14">
        <v>100</v>
      </c>
      <c r="I64" s="14" t="s">
        <v>25</v>
      </c>
      <c r="J64" s="21" t="s">
        <v>237</v>
      </c>
      <c r="K64" s="14" t="s">
        <v>238</v>
      </c>
      <c r="L64" s="14">
        <v>40</v>
      </c>
      <c r="M64" s="14" t="s">
        <v>239</v>
      </c>
      <c r="N64" s="14" t="s">
        <v>240</v>
      </c>
    </row>
    <row r="65" s="4" customFormat="1" ht="30" customHeight="1" spans="1:14">
      <c r="A65" s="13">
        <f t="shared" si="5"/>
        <v>56</v>
      </c>
      <c r="B65" s="14"/>
      <c r="C65" s="14" t="s">
        <v>248</v>
      </c>
      <c r="D65" s="14" t="s">
        <v>97</v>
      </c>
      <c r="E65" s="14" t="s">
        <v>22</v>
      </c>
      <c r="F65" s="14" t="s">
        <v>249</v>
      </c>
      <c r="G65" s="14" t="s">
        <v>236</v>
      </c>
      <c r="H65" s="14">
        <v>100</v>
      </c>
      <c r="I65" s="13" t="s">
        <v>25</v>
      </c>
      <c r="J65" s="21" t="s">
        <v>237</v>
      </c>
      <c r="K65" s="14" t="s">
        <v>238</v>
      </c>
      <c r="L65" s="13">
        <v>50</v>
      </c>
      <c r="M65" s="16" t="s">
        <v>250</v>
      </c>
      <c r="N65" s="14" t="s">
        <v>240</v>
      </c>
    </row>
    <row r="66" s="4" customFormat="1" ht="30" customHeight="1" spans="1:14">
      <c r="A66" s="13">
        <f t="shared" si="5"/>
        <v>57</v>
      </c>
      <c r="B66" s="14"/>
      <c r="C66" s="14" t="s">
        <v>251</v>
      </c>
      <c r="D66" s="14" t="s">
        <v>97</v>
      </c>
      <c r="E66" s="14" t="s">
        <v>22</v>
      </c>
      <c r="F66" s="14" t="s">
        <v>252</v>
      </c>
      <c r="G66" s="14" t="s">
        <v>236</v>
      </c>
      <c r="H66" s="14">
        <v>100</v>
      </c>
      <c r="I66" s="13" t="s">
        <v>25</v>
      </c>
      <c r="J66" s="21" t="s">
        <v>237</v>
      </c>
      <c r="K66" s="14" t="s">
        <v>238</v>
      </c>
      <c r="L66" s="13">
        <v>68</v>
      </c>
      <c r="M66" s="16" t="s">
        <v>253</v>
      </c>
      <c r="N66" s="14" t="s">
        <v>240</v>
      </c>
    </row>
    <row r="67" s="4" customFormat="1" ht="30" customHeight="1" spans="1:14">
      <c r="A67" s="13">
        <f t="shared" si="5"/>
        <v>58</v>
      </c>
      <c r="B67" s="14"/>
      <c r="C67" s="14" t="s">
        <v>254</v>
      </c>
      <c r="D67" s="14" t="s">
        <v>97</v>
      </c>
      <c r="E67" s="14" t="s">
        <v>22</v>
      </c>
      <c r="F67" s="14" t="s">
        <v>255</v>
      </c>
      <c r="G67" s="14" t="s">
        <v>236</v>
      </c>
      <c r="H67" s="14">
        <v>100</v>
      </c>
      <c r="I67" s="13" t="s">
        <v>25</v>
      </c>
      <c r="J67" s="21" t="s">
        <v>237</v>
      </c>
      <c r="K67" s="14" t="s">
        <v>238</v>
      </c>
      <c r="L67" s="13">
        <v>52</v>
      </c>
      <c r="M67" s="16" t="s">
        <v>256</v>
      </c>
      <c r="N67" s="14" t="s">
        <v>240</v>
      </c>
    </row>
    <row r="68" s="4" customFormat="1" ht="30" customHeight="1" spans="1:14">
      <c r="A68" s="13">
        <f t="shared" si="5"/>
        <v>59</v>
      </c>
      <c r="B68" s="14"/>
      <c r="C68" s="14" t="s">
        <v>257</v>
      </c>
      <c r="D68" s="14" t="s">
        <v>97</v>
      </c>
      <c r="E68" s="14" t="s">
        <v>22</v>
      </c>
      <c r="F68" s="14" t="s">
        <v>258</v>
      </c>
      <c r="G68" s="14" t="s">
        <v>236</v>
      </c>
      <c r="H68" s="14">
        <v>100</v>
      </c>
      <c r="I68" s="13" t="s">
        <v>25</v>
      </c>
      <c r="J68" s="21" t="s">
        <v>237</v>
      </c>
      <c r="K68" s="14" t="s">
        <v>238</v>
      </c>
      <c r="L68" s="13">
        <v>61</v>
      </c>
      <c r="M68" s="16" t="s">
        <v>259</v>
      </c>
      <c r="N68" s="14" t="s">
        <v>240</v>
      </c>
    </row>
    <row r="69" s="4" customFormat="1" ht="30" customHeight="1" spans="1:14">
      <c r="A69" s="13">
        <f t="shared" si="5"/>
        <v>60</v>
      </c>
      <c r="B69" s="14"/>
      <c r="C69" s="14" t="s">
        <v>260</v>
      </c>
      <c r="D69" s="14" t="s">
        <v>151</v>
      </c>
      <c r="E69" s="14" t="s">
        <v>22</v>
      </c>
      <c r="F69" s="14" t="s">
        <v>261</v>
      </c>
      <c r="G69" s="14" t="s">
        <v>262</v>
      </c>
      <c r="H69" s="14">
        <v>100</v>
      </c>
      <c r="I69" s="14" t="s">
        <v>25</v>
      </c>
      <c r="J69" s="13" t="s">
        <v>237</v>
      </c>
      <c r="K69" s="13" t="s">
        <v>238</v>
      </c>
      <c r="L69" s="14">
        <v>90</v>
      </c>
      <c r="M69" s="16" t="s">
        <v>263</v>
      </c>
      <c r="N69" s="16" t="s">
        <v>240</v>
      </c>
    </row>
    <row r="70" s="4" customFormat="1" ht="30" customHeight="1" spans="1:14">
      <c r="A70" s="13">
        <f t="shared" si="5"/>
        <v>61</v>
      </c>
      <c r="B70" s="14"/>
      <c r="C70" s="14" t="s">
        <v>264</v>
      </c>
      <c r="D70" s="14" t="s">
        <v>151</v>
      </c>
      <c r="E70" s="14" t="s">
        <v>22</v>
      </c>
      <c r="F70" s="14" t="s">
        <v>265</v>
      </c>
      <c r="G70" s="14" t="s">
        <v>266</v>
      </c>
      <c r="H70" s="14">
        <v>100</v>
      </c>
      <c r="I70" s="14" t="s">
        <v>25</v>
      </c>
      <c r="J70" s="13" t="s">
        <v>237</v>
      </c>
      <c r="K70" s="13" t="s">
        <v>238</v>
      </c>
      <c r="L70" s="14">
        <v>80</v>
      </c>
      <c r="M70" s="16" t="s">
        <v>267</v>
      </c>
      <c r="N70" s="16" t="s">
        <v>240</v>
      </c>
    </row>
    <row r="71" s="4" customFormat="1" ht="30" customHeight="1" spans="1:14">
      <c r="A71" s="13">
        <f t="shared" si="5"/>
        <v>62</v>
      </c>
      <c r="B71" s="14"/>
      <c r="C71" s="14" t="s">
        <v>268</v>
      </c>
      <c r="D71" s="14" t="s">
        <v>151</v>
      </c>
      <c r="E71" s="14" t="s">
        <v>22</v>
      </c>
      <c r="F71" s="14" t="s">
        <v>269</v>
      </c>
      <c r="G71" s="14" t="s">
        <v>236</v>
      </c>
      <c r="H71" s="14">
        <v>100</v>
      </c>
      <c r="I71" s="14" t="s">
        <v>25</v>
      </c>
      <c r="J71" s="13" t="s">
        <v>237</v>
      </c>
      <c r="K71" s="13" t="s">
        <v>238</v>
      </c>
      <c r="L71" s="14">
        <v>90</v>
      </c>
      <c r="M71" s="16" t="s">
        <v>263</v>
      </c>
      <c r="N71" s="16" t="s">
        <v>240</v>
      </c>
    </row>
    <row r="72" s="4" customFormat="1" ht="30" customHeight="1" spans="1:14">
      <c r="A72" s="13">
        <f t="shared" ref="A72:A81" si="6">ROW()-9</f>
        <v>63</v>
      </c>
      <c r="B72" s="14"/>
      <c r="C72" s="14" t="s">
        <v>270</v>
      </c>
      <c r="D72" s="14" t="s">
        <v>120</v>
      </c>
      <c r="E72" s="14" t="s">
        <v>22</v>
      </c>
      <c r="F72" s="14" t="s">
        <v>271</v>
      </c>
      <c r="G72" s="14" t="s">
        <v>272</v>
      </c>
      <c r="H72" s="14">
        <v>100</v>
      </c>
      <c r="I72" s="14" t="s">
        <v>25</v>
      </c>
      <c r="J72" s="14" t="s">
        <v>26</v>
      </c>
      <c r="K72" s="14" t="s">
        <v>238</v>
      </c>
      <c r="L72" s="22">
        <v>500</v>
      </c>
      <c r="M72" s="14" t="s">
        <v>273</v>
      </c>
      <c r="N72" s="14" t="s">
        <v>240</v>
      </c>
    </row>
    <row r="73" s="4" customFormat="1" ht="30" customHeight="1" spans="1:14">
      <c r="A73" s="13">
        <f t="shared" si="6"/>
        <v>64</v>
      </c>
      <c r="B73" s="14"/>
      <c r="C73" s="14" t="s">
        <v>274</v>
      </c>
      <c r="D73" s="14" t="s">
        <v>120</v>
      </c>
      <c r="E73" s="14" t="s">
        <v>22</v>
      </c>
      <c r="F73" s="14" t="s">
        <v>275</v>
      </c>
      <c r="G73" s="14" t="s">
        <v>236</v>
      </c>
      <c r="H73" s="14">
        <v>100</v>
      </c>
      <c r="I73" s="13" t="s">
        <v>25</v>
      </c>
      <c r="J73" s="21" t="s">
        <v>237</v>
      </c>
      <c r="K73" s="14" t="s">
        <v>238</v>
      </c>
      <c r="L73" s="13">
        <v>50</v>
      </c>
      <c r="M73" s="16" t="s">
        <v>250</v>
      </c>
      <c r="N73" s="14" t="s">
        <v>240</v>
      </c>
    </row>
    <row r="74" s="4" customFormat="1" ht="30" customHeight="1" spans="1:14">
      <c r="A74" s="13">
        <f t="shared" si="6"/>
        <v>65</v>
      </c>
      <c r="B74" s="14"/>
      <c r="C74" s="14" t="s">
        <v>276</v>
      </c>
      <c r="D74" s="14" t="s">
        <v>120</v>
      </c>
      <c r="E74" s="14" t="s">
        <v>22</v>
      </c>
      <c r="F74" s="14" t="s">
        <v>277</v>
      </c>
      <c r="G74" s="14" t="s">
        <v>236</v>
      </c>
      <c r="H74" s="14">
        <v>100</v>
      </c>
      <c r="I74" s="13" t="s">
        <v>25</v>
      </c>
      <c r="J74" s="21" t="s">
        <v>237</v>
      </c>
      <c r="K74" s="14" t="s">
        <v>238</v>
      </c>
      <c r="L74" s="13">
        <v>68</v>
      </c>
      <c r="M74" s="16" t="s">
        <v>253</v>
      </c>
      <c r="N74" s="14" t="s">
        <v>240</v>
      </c>
    </row>
    <row r="75" s="4" customFormat="1" ht="30" customHeight="1" spans="1:14">
      <c r="A75" s="13">
        <f t="shared" si="6"/>
        <v>66</v>
      </c>
      <c r="B75" s="14"/>
      <c r="C75" s="14" t="s">
        <v>278</v>
      </c>
      <c r="D75" s="14" t="s">
        <v>120</v>
      </c>
      <c r="E75" s="14" t="s">
        <v>22</v>
      </c>
      <c r="F75" s="14" t="s">
        <v>279</v>
      </c>
      <c r="G75" s="14" t="s">
        <v>236</v>
      </c>
      <c r="H75" s="14">
        <v>100</v>
      </c>
      <c r="I75" s="13" t="s">
        <v>25</v>
      </c>
      <c r="J75" s="21" t="s">
        <v>237</v>
      </c>
      <c r="K75" s="14" t="s">
        <v>238</v>
      </c>
      <c r="L75" s="13">
        <v>52</v>
      </c>
      <c r="M75" s="16" t="s">
        <v>256</v>
      </c>
      <c r="N75" s="14" t="s">
        <v>240</v>
      </c>
    </row>
    <row r="76" s="4" customFormat="1" ht="30" customHeight="1" spans="1:14">
      <c r="A76" s="13">
        <f t="shared" si="6"/>
        <v>67</v>
      </c>
      <c r="B76" s="14"/>
      <c r="C76" s="14" t="s">
        <v>280</v>
      </c>
      <c r="D76" s="14" t="s">
        <v>120</v>
      </c>
      <c r="E76" s="14" t="s">
        <v>22</v>
      </c>
      <c r="F76" s="14" t="s">
        <v>281</v>
      </c>
      <c r="G76" s="14" t="s">
        <v>236</v>
      </c>
      <c r="H76" s="14">
        <v>100</v>
      </c>
      <c r="I76" s="13" t="s">
        <v>25</v>
      </c>
      <c r="J76" s="21" t="s">
        <v>237</v>
      </c>
      <c r="K76" s="14" t="s">
        <v>238</v>
      </c>
      <c r="L76" s="13">
        <v>61</v>
      </c>
      <c r="M76" s="16" t="s">
        <v>259</v>
      </c>
      <c r="N76" s="14" t="s">
        <v>240</v>
      </c>
    </row>
    <row r="77" s="4" customFormat="1" ht="30" customHeight="1" spans="1:14">
      <c r="A77" s="13">
        <f t="shared" si="6"/>
        <v>68</v>
      </c>
      <c r="B77" s="14"/>
      <c r="C77" s="21" t="s">
        <v>282</v>
      </c>
      <c r="D77" s="21" t="s">
        <v>126</v>
      </c>
      <c r="E77" s="21" t="s">
        <v>22</v>
      </c>
      <c r="F77" s="21" t="s">
        <v>283</v>
      </c>
      <c r="G77" s="21" t="s">
        <v>236</v>
      </c>
      <c r="H77" s="21">
        <v>100</v>
      </c>
      <c r="I77" s="21" t="s">
        <v>25</v>
      </c>
      <c r="J77" s="21" t="s">
        <v>284</v>
      </c>
      <c r="K77" s="23" t="s">
        <v>238</v>
      </c>
      <c r="L77" s="21">
        <v>120</v>
      </c>
      <c r="M77" s="21" t="s">
        <v>285</v>
      </c>
      <c r="N77" s="21" t="s">
        <v>286</v>
      </c>
    </row>
    <row r="78" s="4" customFormat="1" ht="30" customHeight="1" spans="1:14">
      <c r="A78" s="13">
        <f t="shared" si="6"/>
        <v>69</v>
      </c>
      <c r="B78" s="14"/>
      <c r="C78" s="21" t="s">
        <v>287</v>
      </c>
      <c r="D78" s="21" t="s">
        <v>126</v>
      </c>
      <c r="E78" s="21" t="s">
        <v>22</v>
      </c>
      <c r="F78" s="21" t="s">
        <v>288</v>
      </c>
      <c r="G78" s="21" t="s">
        <v>236</v>
      </c>
      <c r="H78" s="21">
        <v>100</v>
      </c>
      <c r="I78" s="21" t="s">
        <v>25</v>
      </c>
      <c r="J78" s="21" t="s">
        <v>284</v>
      </c>
      <c r="K78" s="23" t="s">
        <v>238</v>
      </c>
      <c r="L78" s="21">
        <v>452</v>
      </c>
      <c r="M78" s="21" t="s">
        <v>289</v>
      </c>
      <c r="N78" s="21" t="s">
        <v>240</v>
      </c>
    </row>
    <row r="79" s="4" customFormat="1" ht="30" customHeight="1" spans="1:14">
      <c r="A79" s="13">
        <f t="shared" si="6"/>
        <v>70</v>
      </c>
      <c r="B79" s="14"/>
      <c r="C79" s="21" t="s">
        <v>290</v>
      </c>
      <c r="D79" s="21" t="s">
        <v>126</v>
      </c>
      <c r="E79" s="21" t="s">
        <v>22</v>
      </c>
      <c r="F79" s="21" t="s">
        <v>291</v>
      </c>
      <c r="G79" s="21" t="s">
        <v>236</v>
      </c>
      <c r="H79" s="21">
        <v>100</v>
      </c>
      <c r="I79" s="21" t="s">
        <v>25</v>
      </c>
      <c r="J79" s="21" t="s">
        <v>284</v>
      </c>
      <c r="K79" s="23" t="s">
        <v>238</v>
      </c>
      <c r="L79" s="21">
        <v>584</v>
      </c>
      <c r="M79" s="21" t="s">
        <v>292</v>
      </c>
      <c r="N79" s="21" t="s">
        <v>240</v>
      </c>
    </row>
    <row r="80" s="4" customFormat="1" ht="30" customHeight="1" spans="1:14">
      <c r="A80" s="13">
        <f t="shared" si="6"/>
        <v>71</v>
      </c>
      <c r="B80" s="14"/>
      <c r="C80" s="21" t="s">
        <v>293</v>
      </c>
      <c r="D80" s="14" t="s">
        <v>294</v>
      </c>
      <c r="E80" s="14" t="s">
        <v>22</v>
      </c>
      <c r="F80" s="14" t="s">
        <v>295</v>
      </c>
      <c r="G80" s="21" t="s">
        <v>236</v>
      </c>
      <c r="H80" s="14">
        <v>100</v>
      </c>
      <c r="I80" s="14" t="s">
        <v>25</v>
      </c>
      <c r="J80" s="13" t="s">
        <v>237</v>
      </c>
      <c r="K80" s="13" t="s">
        <v>238</v>
      </c>
      <c r="L80" s="14">
        <v>300</v>
      </c>
      <c r="M80" s="14" t="s">
        <v>296</v>
      </c>
      <c r="N80" s="14" t="s">
        <v>297</v>
      </c>
    </row>
    <row r="81" s="4" customFormat="1" ht="30" customHeight="1" spans="1:14">
      <c r="A81" s="13">
        <f t="shared" si="6"/>
        <v>72</v>
      </c>
      <c r="B81" s="14"/>
      <c r="C81" s="21" t="s">
        <v>298</v>
      </c>
      <c r="D81" s="14" t="s">
        <v>294</v>
      </c>
      <c r="E81" s="14" t="s">
        <v>22</v>
      </c>
      <c r="F81" s="14" t="s">
        <v>299</v>
      </c>
      <c r="G81" s="21" t="s">
        <v>236</v>
      </c>
      <c r="H81" s="14">
        <v>100</v>
      </c>
      <c r="I81" s="14" t="s">
        <v>25</v>
      </c>
      <c r="J81" s="13" t="s">
        <v>237</v>
      </c>
      <c r="K81" s="13" t="s">
        <v>238</v>
      </c>
      <c r="L81" s="14">
        <v>380</v>
      </c>
      <c r="M81" s="14" t="s">
        <v>300</v>
      </c>
      <c r="N81" s="14" t="s">
        <v>301</v>
      </c>
    </row>
    <row r="82" s="4" customFormat="1" ht="30" customHeight="1" spans="1:14">
      <c r="A82" s="13">
        <f t="shared" ref="A82:A91" si="7">ROW()-9</f>
        <v>73</v>
      </c>
      <c r="B82" s="14"/>
      <c r="C82" s="21" t="s">
        <v>302</v>
      </c>
      <c r="D82" s="14" t="s">
        <v>294</v>
      </c>
      <c r="E82" s="14" t="s">
        <v>22</v>
      </c>
      <c r="F82" s="14" t="s">
        <v>303</v>
      </c>
      <c r="G82" s="21" t="s">
        <v>236</v>
      </c>
      <c r="H82" s="14">
        <v>100</v>
      </c>
      <c r="I82" s="14" t="s">
        <v>25</v>
      </c>
      <c r="J82" s="13" t="s">
        <v>237</v>
      </c>
      <c r="K82" s="13" t="s">
        <v>238</v>
      </c>
      <c r="L82" s="14">
        <v>150</v>
      </c>
      <c r="M82" s="14" t="s">
        <v>304</v>
      </c>
      <c r="N82" s="14" t="s">
        <v>213</v>
      </c>
    </row>
    <row r="83" s="4" customFormat="1" ht="30" customHeight="1" spans="1:14">
      <c r="A83" s="13">
        <f t="shared" si="7"/>
        <v>74</v>
      </c>
      <c r="B83" s="14"/>
      <c r="C83" s="21" t="s">
        <v>305</v>
      </c>
      <c r="D83" s="21" t="s">
        <v>130</v>
      </c>
      <c r="E83" s="21" t="s">
        <v>22</v>
      </c>
      <c r="F83" s="21" t="s">
        <v>306</v>
      </c>
      <c r="G83" s="21" t="s">
        <v>236</v>
      </c>
      <c r="H83" s="21">
        <v>100</v>
      </c>
      <c r="I83" s="21" t="s">
        <v>25</v>
      </c>
      <c r="J83" s="21" t="s">
        <v>237</v>
      </c>
      <c r="K83" s="23" t="s">
        <v>238</v>
      </c>
      <c r="L83" s="21">
        <v>110</v>
      </c>
      <c r="M83" s="21" t="s">
        <v>307</v>
      </c>
      <c r="N83" s="21" t="s">
        <v>240</v>
      </c>
    </row>
    <row r="84" s="4" customFormat="1" ht="30" customHeight="1" spans="1:14">
      <c r="A84" s="13">
        <f t="shared" si="7"/>
        <v>75</v>
      </c>
      <c r="B84" s="14"/>
      <c r="C84" s="21" t="s">
        <v>308</v>
      </c>
      <c r="D84" s="21" t="s">
        <v>130</v>
      </c>
      <c r="E84" s="21" t="s">
        <v>22</v>
      </c>
      <c r="F84" s="21" t="s">
        <v>309</v>
      </c>
      <c r="G84" s="21" t="s">
        <v>236</v>
      </c>
      <c r="H84" s="21">
        <v>100</v>
      </c>
      <c r="I84" s="21" t="s">
        <v>25</v>
      </c>
      <c r="J84" s="21" t="s">
        <v>237</v>
      </c>
      <c r="K84" s="23" t="s">
        <v>238</v>
      </c>
      <c r="L84" s="21">
        <v>130</v>
      </c>
      <c r="M84" s="21" t="s">
        <v>95</v>
      </c>
      <c r="N84" s="21" t="s">
        <v>240</v>
      </c>
    </row>
    <row r="85" s="4" customFormat="1" ht="30" customHeight="1" spans="1:14">
      <c r="A85" s="13">
        <f t="shared" si="7"/>
        <v>76</v>
      </c>
      <c r="B85" s="14"/>
      <c r="C85" s="14" t="s">
        <v>310</v>
      </c>
      <c r="D85" s="21" t="s">
        <v>130</v>
      </c>
      <c r="E85" s="14" t="s">
        <v>22</v>
      </c>
      <c r="F85" s="14" t="s">
        <v>134</v>
      </c>
      <c r="G85" s="21" t="s">
        <v>236</v>
      </c>
      <c r="H85" s="14">
        <v>100</v>
      </c>
      <c r="I85" s="14" t="s">
        <v>25</v>
      </c>
      <c r="J85" s="21" t="s">
        <v>237</v>
      </c>
      <c r="K85" s="13" t="s">
        <v>238</v>
      </c>
      <c r="L85" s="14">
        <v>130</v>
      </c>
      <c r="M85" s="21" t="s">
        <v>95</v>
      </c>
      <c r="N85" s="14" t="s">
        <v>240</v>
      </c>
    </row>
    <row r="86" s="4" customFormat="1" ht="30" customHeight="1" spans="1:14">
      <c r="A86" s="13">
        <f t="shared" si="7"/>
        <v>77</v>
      </c>
      <c r="B86" s="14"/>
      <c r="C86" s="21" t="s">
        <v>311</v>
      </c>
      <c r="D86" s="21" t="s">
        <v>130</v>
      </c>
      <c r="E86" s="21" t="s">
        <v>22</v>
      </c>
      <c r="F86" s="21" t="s">
        <v>226</v>
      </c>
      <c r="G86" s="21" t="s">
        <v>236</v>
      </c>
      <c r="H86" s="21">
        <v>100</v>
      </c>
      <c r="I86" s="21" t="s">
        <v>25</v>
      </c>
      <c r="J86" s="21" t="s">
        <v>237</v>
      </c>
      <c r="K86" s="23" t="s">
        <v>238</v>
      </c>
      <c r="L86" s="21">
        <v>68</v>
      </c>
      <c r="M86" s="21" t="s">
        <v>312</v>
      </c>
      <c r="N86" s="21" t="s">
        <v>240</v>
      </c>
    </row>
    <row r="87" s="4" customFormat="1" ht="30" customHeight="1" spans="1:14">
      <c r="A87" s="13">
        <f t="shared" si="7"/>
        <v>78</v>
      </c>
      <c r="B87" s="14"/>
      <c r="C87" s="21" t="s">
        <v>313</v>
      </c>
      <c r="D87" s="21" t="s">
        <v>217</v>
      </c>
      <c r="E87" s="21" t="s">
        <v>22</v>
      </c>
      <c r="F87" s="21" t="s">
        <v>218</v>
      </c>
      <c r="G87" s="21" t="s">
        <v>236</v>
      </c>
      <c r="H87" s="21">
        <v>100</v>
      </c>
      <c r="I87" s="21" t="s">
        <v>25</v>
      </c>
      <c r="J87" s="21" t="s">
        <v>237</v>
      </c>
      <c r="K87" s="23" t="s">
        <v>238</v>
      </c>
      <c r="L87" s="21">
        <v>60</v>
      </c>
      <c r="M87" s="21" t="s">
        <v>314</v>
      </c>
      <c r="N87" s="21" t="s">
        <v>240</v>
      </c>
    </row>
    <row r="88" s="4" customFormat="1" ht="30" customHeight="1" spans="1:14">
      <c r="A88" s="13">
        <f t="shared" si="7"/>
        <v>79</v>
      </c>
      <c r="B88" s="14"/>
      <c r="C88" s="14" t="s">
        <v>315</v>
      </c>
      <c r="D88" s="21" t="s">
        <v>217</v>
      </c>
      <c r="E88" s="14" t="s">
        <v>22</v>
      </c>
      <c r="F88" s="14" t="s">
        <v>316</v>
      </c>
      <c r="G88" s="21" t="s">
        <v>236</v>
      </c>
      <c r="H88" s="14">
        <v>100</v>
      </c>
      <c r="I88" s="14" t="s">
        <v>25</v>
      </c>
      <c r="J88" s="21" t="s">
        <v>237</v>
      </c>
      <c r="K88" s="13" t="s">
        <v>238</v>
      </c>
      <c r="L88" s="14">
        <v>100</v>
      </c>
      <c r="M88" s="21" t="s">
        <v>317</v>
      </c>
      <c r="N88" s="14" t="s">
        <v>240</v>
      </c>
    </row>
    <row r="89" s="4" customFormat="1" ht="30" customHeight="1" spans="1:14">
      <c r="A89" s="13">
        <f t="shared" si="7"/>
        <v>80</v>
      </c>
      <c r="B89" s="14"/>
      <c r="C89" s="21" t="s">
        <v>318</v>
      </c>
      <c r="D89" s="21" t="s">
        <v>217</v>
      </c>
      <c r="E89" s="21" t="s">
        <v>22</v>
      </c>
      <c r="F89" s="21" t="s">
        <v>319</v>
      </c>
      <c r="G89" s="21" t="s">
        <v>236</v>
      </c>
      <c r="H89" s="21">
        <v>100</v>
      </c>
      <c r="I89" s="21" t="s">
        <v>25</v>
      </c>
      <c r="J89" s="21" t="s">
        <v>237</v>
      </c>
      <c r="K89" s="23" t="s">
        <v>238</v>
      </c>
      <c r="L89" s="21">
        <v>84</v>
      </c>
      <c r="M89" s="21" t="s">
        <v>320</v>
      </c>
      <c r="N89" s="21" t="s">
        <v>240</v>
      </c>
    </row>
    <row r="90" s="4" customFormat="1" ht="30" customHeight="1" spans="1:14">
      <c r="A90" s="13">
        <f t="shared" si="7"/>
        <v>81</v>
      </c>
      <c r="B90" s="14"/>
      <c r="C90" s="21" t="s">
        <v>321</v>
      </c>
      <c r="D90" s="21" t="s">
        <v>322</v>
      </c>
      <c r="E90" s="21" t="s">
        <v>22</v>
      </c>
      <c r="F90" s="21" t="s">
        <v>323</v>
      </c>
      <c r="G90" s="21" t="s">
        <v>236</v>
      </c>
      <c r="H90" s="21">
        <v>100</v>
      </c>
      <c r="I90" s="21" t="s">
        <v>25</v>
      </c>
      <c r="J90" s="21" t="s">
        <v>237</v>
      </c>
      <c r="K90" s="23" t="s">
        <v>238</v>
      </c>
      <c r="L90" s="21">
        <v>340</v>
      </c>
      <c r="M90" s="21" t="s">
        <v>239</v>
      </c>
      <c r="N90" s="21" t="s">
        <v>240</v>
      </c>
    </row>
    <row r="91" s="4" customFormat="1" ht="30" customHeight="1" spans="1:14">
      <c r="A91" s="13">
        <f t="shared" si="7"/>
        <v>82</v>
      </c>
      <c r="B91" s="14"/>
      <c r="C91" s="14" t="s">
        <v>324</v>
      </c>
      <c r="D91" s="21" t="s">
        <v>322</v>
      </c>
      <c r="E91" s="14" t="s">
        <v>22</v>
      </c>
      <c r="F91" s="14" t="s">
        <v>325</v>
      </c>
      <c r="G91" s="21" t="s">
        <v>236</v>
      </c>
      <c r="H91" s="14">
        <v>100</v>
      </c>
      <c r="I91" s="14" t="s">
        <v>25</v>
      </c>
      <c r="J91" s="21" t="s">
        <v>237</v>
      </c>
      <c r="K91" s="13" t="s">
        <v>238</v>
      </c>
      <c r="L91" s="14">
        <v>325</v>
      </c>
      <c r="M91" s="21" t="s">
        <v>157</v>
      </c>
      <c r="N91" s="14" t="s">
        <v>240</v>
      </c>
    </row>
    <row r="92" s="4" customFormat="1" ht="30" customHeight="1" spans="1:14">
      <c r="A92" s="13">
        <f t="shared" ref="A92:A101" si="8">ROW()-9</f>
        <v>83</v>
      </c>
      <c r="B92" s="14"/>
      <c r="C92" s="21" t="s">
        <v>326</v>
      </c>
      <c r="D92" s="21" t="s">
        <v>322</v>
      </c>
      <c r="E92" s="21" t="s">
        <v>22</v>
      </c>
      <c r="F92" s="21" t="s">
        <v>327</v>
      </c>
      <c r="G92" s="21" t="s">
        <v>236</v>
      </c>
      <c r="H92" s="21">
        <v>100</v>
      </c>
      <c r="I92" s="21" t="s">
        <v>25</v>
      </c>
      <c r="J92" s="21" t="s">
        <v>237</v>
      </c>
      <c r="K92" s="23" t="s">
        <v>238</v>
      </c>
      <c r="L92" s="21">
        <v>700</v>
      </c>
      <c r="M92" s="21" t="s">
        <v>328</v>
      </c>
      <c r="N92" s="21" t="s">
        <v>240</v>
      </c>
    </row>
    <row r="93" s="4" customFormat="1" ht="30" customHeight="1" spans="1:14">
      <c r="A93" s="13">
        <f t="shared" si="8"/>
        <v>84</v>
      </c>
      <c r="B93" s="14"/>
      <c r="C93" s="21" t="s">
        <v>329</v>
      </c>
      <c r="D93" s="21" t="s">
        <v>330</v>
      </c>
      <c r="E93" s="21" t="s">
        <v>22</v>
      </c>
      <c r="F93" s="21" t="s">
        <v>331</v>
      </c>
      <c r="G93" s="21" t="s">
        <v>332</v>
      </c>
      <c r="H93" s="21">
        <v>100</v>
      </c>
      <c r="I93" s="21" t="s">
        <v>25</v>
      </c>
      <c r="J93" s="21" t="s">
        <v>237</v>
      </c>
      <c r="K93" s="23" t="s">
        <v>238</v>
      </c>
      <c r="L93" s="21">
        <v>52</v>
      </c>
      <c r="M93" s="21" t="s">
        <v>333</v>
      </c>
      <c r="N93" s="21" t="s">
        <v>334</v>
      </c>
    </row>
    <row r="94" s="4" customFormat="1" ht="30" customHeight="1" spans="1:14">
      <c r="A94" s="13">
        <f t="shared" si="8"/>
        <v>85</v>
      </c>
      <c r="B94" s="14"/>
      <c r="C94" s="14" t="s">
        <v>335</v>
      </c>
      <c r="D94" s="21" t="s">
        <v>330</v>
      </c>
      <c r="E94" s="14" t="s">
        <v>22</v>
      </c>
      <c r="F94" s="14" t="s">
        <v>336</v>
      </c>
      <c r="G94" s="21" t="s">
        <v>332</v>
      </c>
      <c r="H94" s="14">
        <v>100</v>
      </c>
      <c r="I94" s="14" t="s">
        <v>25</v>
      </c>
      <c r="J94" s="21" t="s">
        <v>237</v>
      </c>
      <c r="K94" s="13" t="s">
        <v>238</v>
      </c>
      <c r="L94" s="14">
        <v>49</v>
      </c>
      <c r="M94" s="21" t="s">
        <v>337</v>
      </c>
      <c r="N94" s="14" t="s">
        <v>334</v>
      </c>
    </row>
    <row r="95" s="4" customFormat="1" ht="30" customHeight="1" spans="1:14">
      <c r="A95" s="13">
        <f t="shared" si="8"/>
        <v>86</v>
      </c>
      <c r="B95" s="14"/>
      <c r="C95" s="21" t="s">
        <v>338</v>
      </c>
      <c r="D95" s="21" t="s">
        <v>330</v>
      </c>
      <c r="E95" s="21" t="s">
        <v>22</v>
      </c>
      <c r="F95" s="21" t="s">
        <v>339</v>
      </c>
      <c r="G95" s="21" t="s">
        <v>332</v>
      </c>
      <c r="H95" s="21">
        <v>100</v>
      </c>
      <c r="I95" s="21" t="s">
        <v>25</v>
      </c>
      <c r="J95" s="21" t="s">
        <v>237</v>
      </c>
      <c r="K95" s="23" t="s">
        <v>238</v>
      </c>
      <c r="L95" s="21">
        <v>41</v>
      </c>
      <c r="M95" s="21" t="s">
        <v>340</v>
      </c>
      <c r="N95" s="21" t="s">
        <v>334</v>
      </c>
    </row>
    <row r="96" s="4" customFormat="1" ht="30" customHeight="1" spans="1:14">
      <c r="A96" s="13">
        <f t="shared" si="8"/>
        <v>87</v>
      </c>
      <c r="B96" s="14"/>
      <c r="C96" s="21" t="s">
        <v>341</v>
      </c>
      <c r="D96" s="21" t="s">
        <v>330</v>
      </c>
      <c r="E96" s="21" t="s">
        <v>22</v>
      </c>
      <c r="F96" s="21" t="s">
        <v>342</v>
      </c>
      <c r="G96" s="21" t="s">
        <v>332</v>
      </c>
      <c r="H96" s="21">
        <v>100</v>
      </c>
      <c r="I96" s="21" t="s">
        <v>25</v>
      </c>
      <c r="J96" s="21" t="s">
        <v>237</v>
      </c>
      <c r="K96" s="23" t="s">
        <v>238</v>
      </c>
      <c r="L96" s="21">
        <v>46</v>
      </c>
      <c r="M96" s="21" t="s">
        <v>343</v>
      </c>
      <c r="N96" s="21" t="s">
        <v>334</v>
      </c>
    </row>
    <row r="97" s="4" customFormat="1" ht="30" customHeight="1" spans="1:14">
      <c r="A97" s="13">
        <f t="shared" si="8"/>
        <v>88</v>
      </c>
      <c r="B97" s="14"/>
      <c r="C97" s="14" t="s">
        <v>344</v>
      </c>
      <c r="D97" s="21" t="s">
        <v>86</v>
      </c>
      <c r="E97" s="14" t="s">
        <v>22</v>
      </c>
      <c r="F97" s="14" t="s">
        <v>345</v>
      </c>
      <c r="G97" s="21" t="s">
        <v>332</v>
      </c>
      <c r="H97" s="14">
        <v>100</v>
      </c>
      <c r="I97" s="14" t="s">
        <v>25</v>
      </c>
      <c r="J97" s="21" t="s">
        <v>237</v>
      </c>
      <c r="K97" s="13" t="s">
        <v>238</v>
      </c>
      <c r="L97" s="14">
        <v>120</v>
      </c>
      <c r="M97" s="21" t="s">
        <v>346</v>
      </c>
      <c r="N97" s="14" t="s">
        <v>334</v>
      </c>
    </row>
    <row r="98" s="4" customFormat="1" ht="30" customHeight="1" spans="1:14">
      <c r="A98" s="13">
        <f t="shared" si="8"/>
        <v>89</v>
      </c>
      <c r="B98" s="14"/>
      <c r="C98" s="21" t="s">
        <v>347</v>
      </c>
      <c r="D98" s="21" t="s">
        <v>86</v>
      </c>
      <c r="E98" s="21" t="s">
        <v>22</v>
      </c>
      <c r="F98" s="21" t="s">
        <v>348</v>
      </c>
      <c r="G98" s="21" t="s">
        <v>332</v>
      </c>
      <c r="H98" s="21">
        <v>100</v>
      </c>
      <c r="I98" s="21" t="s">
        <v>25</v>
      </c>
      <c r="J98" s="21" t="s">
        <v>237</v>
      </c>
      <c r="K98" s="23" t="s">
        <v>238</v>
      </c>
      <c r="L98" s="21">
        <v>200</v>
      </c>
      <c r="M98" s="21" t="s">
        <v>349</v>
      </c>
      <c r="N98" s="21" t="s">
        <v>334</v>
      </c>
    </row>
    <row r="99" s="4" customFormat="1" ht="30" customHeight="1" spans="1:14">
      <c r="A99" s="13">
        <f t="shared" si="8"/>
        <v>90</v>
      </c>
      <c r="B99" s="14"/>
      <c r="C99" s="21" t="s">
        <v>350</v>
      </c>
      <c r="D99" s="21" t="s">
        <v>86</v>
      </c>
      <c r="E99" s="21" t="s">
        <v>22</v>
      </c>
      <c r="F99" s="21" t="s">
        <v>351</v>
      </c>
      <c r="G99" s="21" t="s">
        <v>332</v>
      </c>
      <c r="H99" s="21">
        <v>100</v>
      </c>
      <c r="I99" s="21" t="s">
        <v>25</v>
      </c>
      <c r="J99" s="21" t="s">
        <v>237</v>
      </c>
      <c r="K99" s="23" t="s">
        <v>238</v>
      </c>
      <c r="L99" s="21">
        <v>240</v>
      </c>
      <c r="M99" s="21" t="s">
        <v>352</v>
      </c>
      <c r="N99" s="21" t="s">
        <v>334</v>
      </c>
    </row>
    <row r="100" s="4" customFormat="1" ht="30" customHeight="1" spans="1:14">
      <c r="A100" s="13">
        <f t="shared" si="8"/>
        <v>91</v>
      </c>
      <c r="B100" s="14"/>
      <c r="C100" s="14" t="s">
        <v>353</v>
      </c>
      <c r="D100" s="21" t="s">
        <v>86</v>
      </c>
      <c r="E100" s="14" t="s">
        <v>22</v>
      </c>
      <c r="F100" s="14" t="s">
        <v>354</v>
      </c>
      <c r="G100" s="21" t="s">
        <v>332</v>
      </c>
      <c r="H100" s="14">
        <v>100</v>
      </c>
      <c r="I100" s="14" t="s">
        <v>25</v>
      </c>
      <c r="J100" s="21" t="s">
        <v>237</v>
      </c>
      <c r="K100" s="13" t="s">
        <v>238</v>
      </c>
      <c r="L100" s="14">
        <v>300</v>
      </c>
      <c r="M100" s="21" t="s">
        <v>355</v>
      </c>
      <c r="N100" s="14" t="s">
        <v>334</v>
      </c>
    </row>
    <row r="101" s="4" customFormat="1" ht="30" customHeight="1" spans="1:14">
      <c r="A101" s="13">
        <f t="shared" si="8"/>
        <v>92</v>
      </c>
      <c r="B101" s="14"/>
      <c r="C101" s="21" t="s">
        <v>356</v>
      </c>
      <c r="D101" s="21" t="s">
        <v>221</v>
      </c>
      <c r="E101" s="21" t="s">
        <v>22</v>
      </c>
      <c r="F101" s="21" t="s">
        <v>357</v>
      </c>
      <c r="G101" s="21" t="s">
        <v>236</v>
      </c>
      <c r="H101" s="21">
        <v>100</v>
      </c>
      <c r="I101" s="21" t="s">
        <v>25</v>
      </c>
      <c r="J101" s="21" t="s">
        <v>237</v>
      </c>
      <c r="K101" s="23" t="s">
        <v>238</v>
      </c>
      <c r="L101" s="21">
        <v>50</v>
      </c>
      <c r="M101" s="21" t="s">
        <v>245</v>
      </c>
      <c r="N101" s="21" t="s">
        <v>240</v>
      </c>
    </row>
    <row r="102" s="4" customFormat="1" ht="30" customHeight="1" spans="1:14">
      <c r="A102" s="13">
        <f t="shared" ref="A102:A111" si="9">ROW()-9</f>
        <v>93</v>
      </c>
      <c r="B102" s="14"/>
      <c r="C102" s="21" t="s">
        <v>358</v>
      </c>
      <c r="D102" s="21" t="s">
        <v>221</v>
      </c>
      <c r="E102" s="21" t="s">
        <v>22</v>
      </c>
      <c r="F102" s="21" t="s">
        <v>359</v>
      </c>
      <c r="G102" s="21" t="s">
        <v>236</v>
      </c>
      <c r="H102" s="21">
        <v>100</v>
      </c>
      <c r="I102" s="21" t="s">
        <v>25</v>
      </c>
      <c r="J102" s="21" t="s">
        <v>237</v>
      </c>
      <c r="K102" s="23" t="s">
        <v>238</v>
      </c>
      <c r="L102" s="21">
        <v>50</v>
      </c>
      <c r="M102" s="21" t="s">
        <v>245</v>
      </c>
      <c r="N102" s="21" t="s">
        <v>240</v>
      </c>
    </row>
    <row r="103" s="4" customFormat="1" ht="30" customHeight="1" spans="1:14">
      <c r="A103" s="13">
        <f t="shared" si="9"/>
        <v>94</v>
      </c>
      <c r="B103" s="14"/>
      <c r="C103" s="14" t="s">
        <v>360</v>
      </c>
      <c r="D103" s="21" t="s">
        <v>221</v>
      </c>
      <c r="E103" s="14" t="s">
        <v>22</v>
      </c>
      <c r="F103" s="14" t="s">
        <v>361</v>
      </c>
      <c r="G103" s="21" t="s">
        <v>236</v>
      </c>
      <c r="H103" s="14">
        <v>100</v>
      </c>
      <c r="I103" s="14" t="s">
        <v>25</v>
      </c>
      <c r="J103" s="21" t="s">
        <v>237</v>
      </c>
      <c r="K103" s="13" t="s">
        <v>238</v>
      </c>
      <c r="L103" s="14">
        <v>50</v>
      </c>
      <c r="M103" s="21" t="s">
        <v>245</v>
      </c>
      <c r="N103" s="14" t="s">
        <v>240</v>
      </c>
    </row>
    <row r="104" s="4" customFormat="1" ht="30" customHeight="1" spans="1:14">
      <c r="A104" s="13">
        <f t="shared" si="9"/>
        <v>95</v>
      </c>
      <c r="B104" s="14"/>
      <c r="C104" s="21" t="s">
        <v>362</v>
      </c>
      <c r="D104" s="21" t="s">
        <v>190</v>
      </c>
      <c r="E104" s="21" t="s">
        <v>22</v>
      </c>
      <c r="F104" s="21" t="s">
        <v>363</v>
      </c>
      <c r="G104" s="21" t="s">
        <v>236</v>
      </c>
      <c r="H104" s="21">
        <v>100</v>
      </c>
      <c r="I104" s="21" t="s">
        <v>25</v>
      </c>
      <c r="J104" s="21" t="s">
        <v>237</v>
      </c>
      <c r="K104" s="23" t="s">
        <v>238</v>
      </c>
      <c r="L104" s="21">
        <v>120</v>
      </c>
      <c r="M104" s="21" t="s">
        <v>253</v>
      </c>
      <c r="N104" s="21" t="s">
        <v>240</v>
      </c>
    </row>
    <row r="105" s="4" customFormat="1" ht="30" customHeight="1" spans="1:14">
      <c r="A105" s="13">
        <f t="shared" si="9"/>
        <v>96</v>
      </c>
      <c r="B105" s="14"/>
      <c r="C105" s="21" t="s">
        <v>364</v>
      </c>
      <c r="D105" s="21" t="s">
        <v>190</v>
      </c>
      <c r="E105" s="21" t="s">
        <v>22</v>
      </c>
      <c r="F105" s="21" t="s">
        <v>365</v>
      </c>
      <c r="G105" s="21" t="s">
        <v>236</v>
      </c>
      <c r="H105" s="21">
        <v>100</v>
      </c>
      <c r="I105" s="21" t="s">
        <v>25</v>
      </c>
      <c r="J105" s="21" t="s">
        <v>237</v>
      </c>
      <c r="K105" s="23" t="s">
        <v>238</v>
      </c>
      <c r="L105" s="21">
        <v>120</v>
      </c>
      <c r="M105" s="21" t="s">
        <v>253</v>
      </c>
      <c r="N105" s="21" t="s">
        <v>240</v>
      </c>
    </row>
    <row r="106" s="4" customFormat="1" ht="30" customHeight="1" spans="1:14">
      <c r="A106" s="13">
        <f t="shared" si="9"/>
        <v>97</v>
      </c>
      <c r="B106" s="14"/>
      <c r="C106" s="14" t="s">
        <v>366</v>
      </c>
      <c r="D106" s="21" t="s">
        <v>190</v>
      </c>
      <c r="E106" s="14" t="s">
        <v>22</v>
      </c>
      <c r="F106" s="14" t="s">
        <v>367</v>
      </c>
      <c r="G106" s="21" t="s">
        <v>236</v>
      </c>
      <c r="H106" s="14">
        <v>100</v>
      </c>
      <c r="I106" s="14" t="s">
        <v>25</v>
      </c>
      <c r="J106" s="21" t="s">
        <v>237</v>
      </c>
      <c r="K106" s="23" t="s">
        <v>238</v>
      </c>
      <c r="L106" s="14">
        <v>120</v>
      </c>
      <c r="M106" s="21" t="s">
        <v>253</v>
      </c>
      <c r="N106" s="14" t="s">
        <v>240</v>
      </c>
    </row>
    <row r="107" s="4" customFormat="1" ht="30" customHeight="1" spans="1:14">
      <c r="A107" s="13">
        <f t="shared" si="9"/>
        <v>98</v>
      </c>
      <c r="B107" s="14"/>
      <c r="C107" s="21" t="s">
        <v>368</v>
      </c>
      <c r="D107" s="21" t="s">
        <v>369</v>
      </c>
      <c r="E107" s="21" t="s">
        <v>22</v>
      </c>
      <c r="F107" s="21" t="s">
        <v>370</v>
      </c>
      <c r="G107" s="21" t="s">
        <v>371</v>
      </c>
      <c r="H107" s="21">
        <v>100</v>
      </c>
      <c r="I107" s="21" t="s">
        <v>25</v>
      </c>
      <c r="J107" s="21" t="s">
        <v>237</v>
      </c>
      <c r="K107" s="23" t="s">
        <v>238</v>
      </c>
      <c r="L107" s="21">
        <v>100</v>
      </c>
      <c r="M107" s="21" t="s">
        <v>317</v>
      </c>
      <c r="N107" s="21" t="s">
        <v>240</v>
      </c>
    </row>
    <row r="108" s="4" customFormat="1" ht="30" customHeight="1" spans="1:14">
      <c r="A108" s="13">
        <f t="shared" si="9"/>
        <v>99</v>
      </c>
      <c r="B108" s="14"/>
      <c r="C108" s="21" t="s">
        <v>372</v>
      </c>
      <c r="D108" s="21" t="s">
        <v>369</v>
      </c>
      <c r="E108" s="21" t="s">
        <v>22</v>
      </c>
      <c r="F108" s="21" t="s">
        <v>370</v>
      </c>
      <c r="G108" s="21" t="s">
        <v>371</v>
      </c>
      <c r="H108" s="21">
        <v>100</v>
      </c>
      <c r="I108" s="21" t="s">
        <v>25</v>
      </c>
      <c r="J108" s="21" t="s">
        <v>237</v>
      </c>
      <c r="K108" s="23" t="s">
        <v>238</v>
      </c>
      <c r="L108" s="21">
        <v>100</v>
      </c>
      <c r="M108" s="21" t="s">
        <v>317</v>
      </c>
      <c r="N108" s="21" t="s">
        <v>240</v>
      </c>
    </row>
    <row r="109" s="4" customFormat="1" ht="30" customHeight="1" spans="1:14">
      <c r="A109" s="13">
        <f t="shared" si="9"/>
        <v>100</v>
      </c>
      <c r="B109" s="14"/>
      <c r="C109" s="14" t="s">
        <v>373</v>
      </c>
      <c r="D109" s="21" t="s">
        <v>369</v>
      </c>
      <c r="E109" s="14" t="s">
        <v>22</v>
      </c>
      <c r="F109" s="14" t="s">
        <v>374</v>
      </c>
      <c r="G109" s="21" t="s">
        <v>375</v>
      </c>
      <c r="H109" s="14">
        <v>100</v>
      </c>
      <c r="I109" s="14" t="s">
        <v>25</v>
      </c>
      <c r="J109" s="21" t="s">
        <v>237</v>
      </c>
      <c r="K109" s="13" t="s">
        <v>238</v>
      </c>
      <c r="L109" s="14">
        <v>50</v>
      </c>
      <c r="M109" s="21" t="s">
        <v>89</v>
      </c>
      <c r="N109" s="14" t="s">
        <v>240</v>
      </c>
    </row>
    <row r="110" s="4" customFormat="1" ht="30" customHeight="1" spans="1:14">
      <c r="A110" s="13">
        <f t="shared" si="9"/>
        <v>101</v>
      </c>
      <c r="B110" s="14"/>
      <c r="C110" s="21" t="s">
        <v>376</v>
      </c>
      <c r="D110" s="21" t="s">
        <v>92</v>
      </c>
      <c r="E110" s="21" t="s">
        <v>22</v>
      </c>
      <c r="F110" s="21" t="s">
        <v>377</v>
      </c>
      <c r="G110" s="21" t="s">
        <v>236</v>
      </c>
      <c r="H110" s="21">
        <v>100</v>
      </c>
      <c r="I110" s="21" t="s">
        <v>25</v>
      </c>
      <c r="J110" s="21" t="s">
        <v>284</v>
      </c>
      <c r="K110" s="23" t="s">
        <v>238</v>
      </c>
      <c r="L110" s="21">
        <v>75</v>
      </c>
      <c r="M110" s="21" t="s">
        <v>378</v>
      </c>
      <c r="N110" s="21" t="s">
        <v>240</v>
      </c>
    </row>
    <row r="111" s="4" customFormat="1" ht="30" customHeight="1" spans="1:14">
      <c r="A111" s="13">
        <f t="shared" si="9"/>
        <v>102</v>
      </c>
      <c r="B111" s="14"/>
      <c r="C111" s="21" t="s">
        <v>379</v>
      </c>
      <c r="D111" s="21" t="s">
        <v>92</v>
      </c>
      <c r="E111" s="21" t="s">
        <v>22</v>
      </c>
      <c r="F111" s="21" t="s">
        <v>380</v>
      </c>
      <c r="G111" s="21" t="s">
        <v>236</v>
      </c>
      <c r="H111" s="21">
        <v>100</v>
      </c>
      <c r="I111" s="21" t="s">
        <v>25</v>
      </c>
      <c r="J111" s="21" t="s">
        <v>284</v>
      </c>
      <c r="K111" s="23" t="s">
        <v>238</v>
      </c>
      <c r="L111" s="21">
        <v>50</v>
      </c>
      <c r="M111" s="21" t="s">
        <v>245</v>
      </c>
      <c r="N111" s="21" t="s">
        <v>240</v>
      </c>
    </row>
    <row r="112" s="4" customFormat="1" ht="30" customHeight="1" spans="1:14">
      <c r="A112" s="13">
        <f t="shared" ref="A112:A121" si="10">ROW()-9</f>
        <v>103</v>
      </c>
      <c r="B112" s="14"/>
      <c r="C112" s="14" t="s">
        <v>298</v>
      </c>
      <c r="D112" s="21" t="s">
        <v>92</v>
      </c>
      <c r="E112" s="14" t="s">
        <v>22</v>
      </c>
      <c r="F112" s="14" t="s">
        <v>299</v>
      </c>
      <c r="G112" s="21" t="s">
        <v>236</v>
      </c>
      <c r="H112" s="14">
        <v>100</v>
      </c>
      <c r="I112" s="14" t="s">
        <v>25</v>
      </c>
      <c r="J112" s="21" t="s">
        <v>284</v>
      </c>
      <c r="K112" s="13" t="s">
        <v>238</v>
      </c>
      <c r="L112" s="14">
        <v>150</v>
      </c>
      <c r="M112" s="21" t="s">
        <v>110</v>
      </c>
      <c r="N112" s="14" t="s">
        <v>240</v>
      </c>
    </row>
    <row r="113" s="4" customFormat="1" ht="30" customHeight="1" spans="1:14">
      <c r="A113" s="13">
        <f t="shared" si="10"/>
        <v>104</v>
      </c>
      <c r="B113" s="14"/>
      <c r="C113" s="21" t="s">
        <v>381</v>
      </c>
      <c r="D113" s="21" t="s">
        <v>92</v>
      </c>
      <c r="E113" s="21" t="s">
        <v>22</v>
      </c>
      <c r="F113" s="21" t="s">
        <v>382</v>
      </c>
      <c r="G113" s="21" t="s">
        <v>236</v>
      </c>
      <c r="H113" s="21">
        <v>100</v>
      </c>
      <c r="I113" s="21" t="s">
        <v>25</v>
      </c>
      <c r="J113" s="21" t="s">
        <v>284</v>
      </c>
      <c r="K113" s="23" t="s">
        <v>238</v>
      </c>
      <c r="L113" s="21">
        <v>75</v>
      </c>
      <c r="M113" s="21" t="s">
        <v>245</v>
      </c>
      <c r="N113" s="21" t="s">
        <v>240</v>
      </c>
    </row>
    <row r="114" s="4" customFormat="1" ht="30" customHeight="1" spans="1:14">
      <c r="A114" s="13">
        <f t="shared" si="10"/>
        <v>105</v>
      </c>
      <c r="B114" s="14"/>
      <c r="C114" s="21" t="s">
        <v>383</v>
      </c>
      <c r="D114" s="21" t="s">
        <v>384</v>
      </c>
      <c r="E114" s="21" t="s">
        <v>22</v>
      </c>
      <c r="F114" s="21" t="s">
        <v>385</v>
      </c>
      <c r="G114" s="21" t="s">
        <v>236</v>
      </c>
      <c r="H114" s="21">
        <v>100</v>
      </c>
      <c r="I114" s="21" t="s">
        <v>25</v>
      </c>
      <c r="J114" s="21" t="s">
        <v>386</v>
      </c>
      <c r="K114" s="23" t="s">
        <v>238</v>
      </c>
      <c r="L114" s="21">
        <v>200</v>
      </c>
      <c r="M114" s="21" t="s">
        <v>387</v>
      </c>
      <c r="N114" s="21" t="s">
        <v>240</v>
      </c>
    </row>
    <row r="115" s="4" customFormat="1" ht="30" customHeight="1" spans="1:14">
      <c r="A115" s="13">
        <f t="shared" si="10"/>
        <v>106</v>
      </c>
      <c r="B115" s="14"/>
      <c r="C115" s="14" t="s">
        <v>388</v>
      </c>
      <c r="D115" s="21" t="s">
        <v>384</v>
      </c>
      <c r="E115" s="14" t="s">
        <v>22</v>
      </c>
      <c r="F115" s="14" t="s">
        <v>389</v>
      </c>
      <c r="G115" s="21" t="s">
        <v>236</v>
      </c>
      <c r="H115" s="14">
        <v>100</v>
      </c>
      <c r="I115" s="14" t="s">
        <v>25</v>
      </c>
      <c r="J115" s="21" t="s">
        <v>386</v>
      </c>
      <c r="K115" s="13" t="s">
        <v>238</v>
      </c>
      <c r="L115" s="14">
        <v>300</v>
      </c>
      <c r="M115" s="21" t="s">
        <v>333</v>
      </c>
      <c r="N115" s="14" t="s">
        <v>286</v>
      </c>
    </row>
    <row r="116" s="4" customFormat="1" ht="30" customHeight="1" spans="1:14">
      <c r="A116" s="13">
        <f t="shared" si="10"/>
        <v>107</v>
      </c>
      <c r="B116" s="14"/>
      <c r="C116" s="21" t="s">
        <v>390</v>
      </c>
      <c r="D116" s="21" t="s">
        <v>384</v>
      </c>
      <c r="E116" s="21" t="s">
        <v>22</v>
      </c>
      <c r="F116" s="21" t="s">
        <v>391</v>
      </c>
      <c r="G116" s="21" t="s">
        <v>236</v>
      </c>
      <c r="H116" s="21">
        <v>100</v>
      </c>
      <c r="I116" s="21" t="s">
        <v>25</v>
      </c>
      <c r="J116" s="21" t="s">
        <v>386</v>
      </c>
      <c r="K116" s="23" t="s">
        <v>238</v>
      </c>
      <c r="L116" s="21">
        <v>351</v>
      </c>
      <c r="M116" s="21" t="s">
        <v>392</v>
      </c>
      <c r="N116" s="21" t="s">
        <v>240</v>
      </c>
    </row>
    <row r="117" s="4" customFormat="1" ht="30" customHeight="1" spans="1:14">
      <c r="A117" s="13">
        <f t="shared" si="10"/>
        <v>108</v>
      </c>
      <c r="B117" s="14"/>
      <c r="C117" s="21" t="s">
        <v>393</v>
      </c>
      <c r="D117" s="21" t="s">
        <v>384</v>
      </c>
      <c r="E117" s="21" t="s">
        <v>22</v>
      </c>
      <c r="F117" s="21" t="s">
        <v>394</v>
      </c>
      <c r="G117" s="21" t="s">
        <v>236</v>
      </c>
      <c r="H117" s="21">
        <v>100</v>
      </c>
      <c r="I117" s="21" t="s">
        <v>25</v>
      </c>
      <c r="J117" s="21" t="s">
        <v>386</v>
      </c>
      <c r="K117" s="23" t="s">
        <v>238</v>
      </c>
      <c r="L117" s="21">
        <v>60</v>
      </c>
      <c r="M117" s="21" t="s">
        <v>392</v>
      </c>
      <c r="N117" s="21" t="s">
        <v>240</v>
      </c>
    </row>
    <row r="118" s="4" customFormat="1" ht="30" customHeight="1" spans="1:14">
      <c r="A118" s="13">
        <f t="shared" si="10"/>
        <v>109</v>
      </c>
      <c r="B118" s="14"/>
      <c r="C118" s="14" t="s">
        <v>395</v>
      </c>
      <c r="D118" s="21" t="s">
        <v>396</v>
      </c>
      <c r="E118" s="14" t="s">
        <v>22</v>
      </c>
      <c r="F118" s="14" t="s">
        <v>397</v>
      </c>
      <c r="G118" s="21" t="s">
        <v>236</v>
      </c>
      <c r="H118" s="14">
        <v>100</v>
      </c>
      <c r="I118" s="14" t="s">
        <v>25</v>
      </c>
      <c r="J118" s="21" t="s">
        <v>386</v>
      </c>
      <c r="K118" s="13" t="s">
        <v>238</v>
      </c>
      <c r="L118" s="14">
        <v>50</v>
      </c>
      <c r="M118" s="21" t="s">
        <v>245</v>
      </c>
      <c r="N118" s="14" t="s">
        <v>240</v>
      </c>
    </row>
    <row r="119" s="4" customFormat="1" ht="30" customHeight="1" spans="1:14">
      <c r="A119" s="13">
        <f t="shared" si="10"/>
        <v>110</v>
      </c>
      <c r="B119" s="14"/>
      <c r="C119" s="21" t="s">
        <v>398</v>
      </c>
      <c r="D119" s="21" t="s">
        <v>396</v>
      </c>
      <c r="E119" s="21" t="s">
        <v>22</v>
      </c>
      <c r="F119" s="21" t="s">
        <v>399</v>
      </c>
      <c r="G119" s="21" t="s">
        <v>236</v>
      </c>
      <c r="H119" s="21">
        <v>100</v>
      </c>
      <c r="I119" s="21" t="s">
        <v>25</v>
      </c>
      <c r="J119" s="21" t="s">
        <v>386</v>
      </c>
      <c r="K119" s="23" t="s">
        <v>238</v>
      </c>
      <c r="L119" s="21">
        <v>50</v>
      </c>
      <c r="M119" s="21" t="s">
        <v>245</v>
      </c>
      <c r="N119" s="21" t="s">
        <v>240</v>
      </c>
    </row>
    <row r="120" s="4" customFormat="1" ht="30" customHeight="1" spans="1:14">
      <c r="A120" s="13">
        <f t="shared" si="10"/>
        <v>111</v>
      </c>
      <c r="B120" s="14"/>
      <c r="C120" s="21" t="s">
        <v>400</v>
      </c>
      <c r="D120" s="21" t="s">
        <v>396</v>
      </c>
      <c r="E120" s="21" t="s">
        <v>22</v>
      </c>
      <c r="F120" s="21" t="s">
        <v>401</v>
      </c>
      <c r="G120" s="21" t="s">
        <v>236</v>
      </c>
      <c r="H120" s="21">
        <v>100</v>
      </c>
      <c r="I120" s="21" t="s">
        <v>25</v>
      </c>
      <c r="J120" s="21" t="s">
        <v>386</v>
      </c>
      <c r="K120" s="23" t="s">
        <v>238</v>
      </c>
      <c r="L120" s="21">
        <v>50</v>
      </c>
      <c r="M120" s="21" t="s">
        <v>245</v>
      </c>
      <c r="N120" s="21" t="s">
        <v>240</v>
      </c>
    </row>
    <row r="121" s="4" customFormat="1" ht="30" customHeight="1" spans="1:14">
      <c r="A121" s="13">
        <f t="shared" si="10"/>
        <v>112</v>
      </c>
      <c r="B121" s="14"/>
      <c r="C121" s="14" t="s">
        <v>402</v>
      </c>
      <c r="D121" s="21" t="s">
        <v>396</v>
      </c>
      <c r="E121" s="14" t="s">
        <v>22</v>
      </c>
      <c r="F121" s="14" t="s">
        <v>403</v>
      </c>
      <c r="G121" s="21" t="s">
        <v>236</v>
      </c>
      <c r="H121" s="14">
        <v>100</v>
      </c>
      <c r="I121" s="14" t="s">
        <v>25</v>
      </c>
      <c r="J121" s="21" t="s">
        <v>386</v>
      </c>
      <c r="K121" s="13" t="s">
        <v>238</v>
      </c>
      <c r="L121" s="14">
        <v>50</v>
      </c>
      <c r="M121" s="21" t="s">
        <v>245</v>
      </c>
      <c r="N121" s="14" t="s">
        <v>240</v>
      </c>
    </row>
    <row r="122" s="4" customFormat="1" ht="30" customHeight="1" spans="1:14">
      <c r="A122" s="13">
        <f t="shared" ref="A122:A131" si="11">ROW()-9</f>
        <v>113</v>
      </c>
      <c r="B122" s="14"/>
      <c r="C122" s="21" t="s">
        <v>404</v>
      </c>
      <c r="D122" s="21" t="s">
        <v>405</v>
      </c>
      <c r="E122" s="21" t="s">
        <v>22</v>
      </c>
      <c r="F122" s="21" t="s">
        <v>406</v>
      </c>
      <c r="G122" s="21" t="s">
        <v>236</v>
      </c>
      <c r="H122" s="21">
        <v>100</v>
      </c>
      <c r="I122" s="21" t="s">
        <v>25</v>
      </c>
      <c r="J122" s="21" t="s">
        <v>237</v>
      </c>
      <c r="K122" s="23" t="s">
        <v>238</v>
      </c>
      <c r="L122" s="21">
        <v>70</v>
      </c>
      <c r="M122" s="21" t="s">
        <v>110</v>
      </c>
      <c r="N122" s="21" t="s">
        <v>286</v>
      </c>
    </row>
    <row r="123" s="4" customFormat="1" ht="30" customHeight="1" spans="1:14">
      <c r="A123" s="13">
        <f t="shared" si="11"/>
        <v>114</v>
      </c>
      <c r="B123" s="14"/>
      <c r="C123" s="21" t="s">
        <v>407</v>
      </c>
      <c r="D123" s="21" t="s">
        <v>405</v>
      </c>
      <c r="E123" s="21" t="s">
        <v>22</v>
      </c>
      <c r="F123" s="21" t="s">
        <v>408</v>
      </c>
      <c r="G123" s="21" t="s">
        <v>236</v>
      </c>
      <c r="H123" s="21">
        <v>100</v>
      </c>
      <c r="I123" s="21" t="s">
        <v>25</v>
      </c>
      <c r="J123" s="21" t="s">
        <v>237</v>
      </c>
      <c r="K123" s="23" t="s">
        <v>238</v>
      </c>
      <c r="L123" s="21">
        <v>60</v>
      </c>
      <c r="M123" s="21" t="s">
        <v>409</v>
      </c>
      <c r="N123" s="21" t="s">
        <v>286</v>
      </c>
    </row>
    <row r="124" s="4" customFormat="1" ht="30" customHeight="1" spans="1:14">
      <c r="A124" s="13">
        <f t="shared" si="11"/>
        <v>115</v>
      </c>
      <c r="B124" s="14"/>
      <c r="C124" s="14" t="s">
        <v>410</v>
      </c>
      <c r="D124" s="21" t="s">
        <v>405</v>
      </c>
      <c r="E124" s="14" t="s">
        <v>22</v>
      </c>
      <c r="F124" s="14" t="s">
        <v>411</v>
      </c>
      <c r="G124" s="21" t="s">
        <v>236</v>
      </c>
      <c r="H124" s="14">
        <v>100</v>
      </c>
      <c r="I124" s="14" t="s">
        <v>25</v>
      </c>
      <c r="J124" s="21" t="s">
        <v>237</v>
      </c>
      <c r="K124" s="13" t="s">
        <v>238</v>
      </c>
      <c r="L124" s="14">
        <v>80</v>
      </c>
      <c r="M124" s="21" t="s">
        <v>239</v>
      </c>
      <c r="N124" s="14" t="s">
        <v>286</v>
      </c>
    </row>
    <row r="125" s="4" customFormat="1" ht="30" customHeight="1" spans="1:14">
      <c r="A125" s="13">
        <f t="shared" si="11"/>
        <v>116</v>
      </c>
      <c r="B125" s="14"/>
      <c r="C125" s="21" t="s">
        <v>412</v>
      </c>
      <c r="D125" s="21" t="s">
        <v>405</v>
      </c>
      <c r="E125" s="21" t="s">
        <v>22</v>
      </c>
      <c r="F125" s="21" t="s">
        <v>413</v>
      </c>
      <c r="G125" s="21" t="s">
        <v>236</v>
      </c>
      <c r="H125" s="21">
        <v>100</v>
      </c>
      <c r="I125" s="21" t="s">
        <v>25</v>
      </c>
      <c r="J125" s="21" t="s">
        <v>237</v>
      </c>
      <c r="K125" s="23" t="s">
        <v>238</v>
      </c>
      <c r="L125" s="21">
        <v>60</v>
      </c>
      <c r="M125" s="21" t="s">
        <v>245</v>
      </c>
      <c r="N125" s="21" t="s">
        <v>286</v>
      </c>
    </row>
    <row r="126" s="4" customFormat="1" ht="30" customHeight="1" spans="1:14">
      <c r="A126" s="13">
        <f t="shared" si="11"/>
        <v>117</v>
      </c>
      <c r="B126" s="14"/>
      <c r="C126" s="21" t="s">
        <v>414</v>
      </c>
      <c r="D126" s="21" t="s">
        <v>162</v>
      </c>
      <c r="E126" s="21" t="s">
        <v>22</v>
      </c>
      <c r="F126" s="21" t="s">
        <v>415</v>
      </c>
      <c r="G126" s="21" t="s">
        <v>236</v>
      </c>
      <c r="H126" s="21">
        <v>100</v>
      </c>
      <c r="I126" s="21" t="s">
        <v>25</v>
      </c>
      <c r="J126" s="21" t="s">
        <v>237</v>
      </c>
      <c r="K126" s="23" t="s">
        <v>238</v>
      </c>
      <c r="L126" s="21">
        <v>50</v>
      </c>
      <c r="M126" s="21" t="s">
        <v>245</v>
      </c>
      <c r="N126" s="21" t="s">
        <v>240</v>
      </c>
    </row>
    <row r="127" s="4" customFormat="1" ht="30" customHeight="1" spans="1:14">
      <c r="A127" s="13">
        <f t="shared" si="11"/>
        <v>118</v>
      </c>
      <c r="B127" s="14"/>
      <c r="C127" s="14" t="s">
        <v>416</v>
      </c>
      <c r="D127" s="21" t="s">
        <v>162</v>
      </c>
      <c r="E127" s="14" t="s">
        <v>22</v>
      </c>
      <c r="F127" s="14" t="s">
        <v>417</v>
      </c>
      <c r="G127" s="21" t="s">
        <v>236</v>
      </c>
      <c r="H127" s="14">
        <v>100</v>
      </c>
      <c r="I127" s="14" t="s">
        <v>25</v>
      </c>
      <c r="J127" s="21" t="s">
        <v>237</v>
      </c>
      <c r="K127" s="13" t="s">
        <v>238</v>
      </c>
      <c r="L127" s="14">
        <v>50</v>
      </c>
      <c r="M127" s="21" t="s">
        <v>245</v>
      </c>
      <c r="N127" s="14" t="s">
        <v>240</v>
      </c>
    </row>
    <row r="128" s="4" customFormat="1" ht="30" customHeight="1" spans="1:14">
      <c r="A128" s="13">
        <f t="shared" si="11"/>
        <v>119</v>
      </c>
      <c r="B128" s="14"/>
      <c r="C128" s="21" t="s">
        <v>418</v>
      </c>
      <c r="D128" s="21" t="s">
        <v>162</v>
      </c>
      <c r="E128" s="21" t="s">
        <v>22</v>
      </c>
      <c r="F128" s="21" t="s">
        <v>419</v>
      </c>
      <c r="G128" s="21" t="s">
        <v>236</v>
      </c>
      <c r="H128" s="21">
        <v>100</v>
      </c>
      <c r="I128" s="21" t="s">
        <v>25</v>
      </c>
      <c r="J128" s="21" t="s">
        <v>237</v>
      </c>
      <c r="K128" s="23" t="s">
        <v>238</v>
      </c>
      <c r="L128" s="21">
        <v>50</v>
      </c>
      <c r="M128" s="21" t="s">
        <v>245</v>
      </c>
      <c r="N128" s="21" t="s">
        <v>240</v>
      </c>
    </row>
    <row r="129" s="4" customFormat="1" ht="30" customHeight="1" spans="1:14">
      <c r="A129" s="13">
        <f t="shared" si="11"/>
        <v>120</v>
      </c>
      <c r="B129" s="14"/>
      <c r="C129" s="21" t="s">
        <v>420</v>
      </c>
      <c r="D129" s="21" t="s">
        <v>421</v>
      </c>
      <c r="E129" s="21" t="s">
        <v>22</v>
      </c>
      <c r="F129" s="21" t="s">
        <v>422</v>
      </c>
      <c r="G129" s="21" t="s">
        <v>236</v>
      </c>
      <c r="H129" s="21">
        <v>100</v>
      </c>
      <c r="I129" s="21" t="s">
        <v>25</v>
      </c>
      <c r="J129" s="21" t="s">
        <v>237</v>
      </c>
      <c r="K129" s="23" t="s">
        <v>238</v>
      </c>
      <c r="L129" s="21">
        <v>50</v>
      </c>
      <c r="M129" s="21" t="s">
        <v>245</v>
      </c>
      <c r="N129" s="21" t="s">
        <v>240</v>
      </c>
    </row>
    <row r="130" s="4" customFormat="1" ht="30" customHeight="1" spans="1:14">
      <c r="A130" s="13">
        <f t="shared" si="11"/>
        <v>121</v>
      </c>
      <c r="B130" s="14"/>
      <c r="C130" s="14" t="s">
        <v>423</v>
      </c>
      <c r="D130" s="21" t="s">
        <v>421</v>
      </c>
      <c r="E130" s="14" t="s">
        <v>22</v>
      </c>
      <c r="F130" s="14" t="s">
        <v>424</v>
      </c>
      <c r="G130" s="21" t="s">
        <v>236</v>
      </c>
      <c r="H130" s="14">
        <v>100</v>
      </c>
      <c r="I130" s="14" t="s">
        <v>25</v>
      </c>
      <c r="J130" s="21" t="s">
        <v>237</v>
      </c>
      <c r="K130" s="13" t="s">
        <v>238</v>
      </c>
      <c r="L130" s="14">
        <v>50</v>
      </c>
      <c r="M130" s="21" t="s">
        <v>245</v>
      </c>
      <c r="N130" s="14" t="s">
        <v>240</v>
      </c>
    </row>
    <row r="131" s="4" customFormat="1" ht="30" customHeight="1" spans="1:14">
      <c r="A131" s="13">
        <f t="shared" si="11"/>
        <v>122</v>
      </c>
      <c r="B131" s="14"/>
      <c r="C131" s="21" t="s">
        <v>425</v>
      </c>
      <c r="D131" s="21" t="s">
        <v>421</v>
      </c>
      <c r="E131" s="21" t="s">
        <v>22</v>
      </c>
      <c r="F131" s="21" t="s">
        <v>426</v>
      </c>
      <c r="G131" s="21" t="s">
        <v>236</v>
      </c>
      <c r="H131" s="21">
        <v>100</v>
      </c>
      <c r="I131" s="21" t="s">
        <v>25</v>
      </c>
      <c r="J131" s="21" t="s">
        <v>237</v>
      </c>
      <c r="K131" s="23" t="s">
        <v>238</v>
      </c>
      <c r="L131" s="21">
        <v>50</v>
      </c>
      <c r="M131" s="21" t="s">
        <v>245</v>
      </c>
      <c r="N131" s="21" t="s">
        <v>240</v>
      </c>
    </row>
    <row r="132" s="4" customFormat="1" ht="30" customHeight="1" spans="1:14">
      <c r="A132" s="13">
        <f t="shared" ref="A132:A141" si="12">ROW()-9</f>
        <v>123</v>
      </c>
      <c r="B132" s="14"/>
      <c r="C132" s="21" t="s">
        <v>427</v>
      </c>
      <c r="D132" s="21" t="s">
        <v>154</v>
      </c>
      <c r="E132" s="21" t="s">
        <v>22</v>
      </c>
      <c r="F132" s="21" t="s">
        <v>428</v>
      </c>
      <c r="G132" s="21" t="s">
        <v>236</v>
      </c>
      <c r="H132" s="21">
        <v>100</v>
      </c>
      <c r="I132" s="21" t="s">
        <v>25</v>
      </c>
      <c r="J132" s="21" t="s">
        <v>237</v>
      </c>
      <c r="K132" s="23" t="s">
        <v>238</v>
      </c>
      <c r="L132" s="21">
        <v>50</v>
      </c>
      <c r="M132" s="21" t="s">
        <v>245</v>
      </c>
      <c r="N132" s="21" t="s">
        <v>240</v>
      </c>
    </row>
    <row r="133" s="4" customFormat="1" ht="30" customHeight="1" spans="1:14">
      <c r="A133" s="13">
        <f t="shared" si="12"/>
        <v>124</v>
      </c>
      <c r="B133" s="14"/>
      <c r="C133" s="14" t="s">
        <v>429</v>
      </c>
      <c r="D133" s="21" t="s">
        <v>154</v>
      </c>
      <c r="E133" s="14" t="s">
        <v>22</v>
      </c>
      <c r="F133" s="14" t="s">
        <v>430</v>
      </c>
      <c r="G133" s="21" t="s">
        <v>236</v>
      </c>
      <c r="H133" s="14">
        <v>100</v>
      </c>
      <c r="I133" s="14" t="s">
        <v>25</v>
      </c>
      <c r="J133" s="21" t="s">
        <v>237</v>
      </c>
      <c r="K133" s="13" t="s">
        <v>238</v>
      </c>
      <c r="L133" s="14">
        <v>50</v>
      </c>
      <c r="M133" s="21" t="s">
        <v>245</v>
      </c>
      <c r="N133" s="14" t="s">
        <v>240</v>
      </c>
    </row>
    <row r="134" s="4" customFormat="1" ht="30" customHeight="1" spans="1:14">
      <c r="A134" s="13">
        <f t="shared" si="12"/>
        <v>125</v>
      </c>
      <c r="B134" s="14"/>
      <c r="C134" s="21" t="s">
        <v>431</v>
      </c>
      <c r="D134" s="21" t="s">
        <v>154</v>
      </c>
      <c r="E134" s="21" t="s">
        <v>22</v>
      </c>
      <c r="F134" s="21" t="s">
        <v>432</v>
      </c>
      <c r="G134" s="21" t="s">
        <v>236</v>
      </c>
      <c r="H134" s="21">
        <v>100</v>
      </c>
      <c r="I134" s="21" t="s">
        <v>25</v>
      </c>
      <c r="J134" s="21" t="s">
        <v>237</v>
      </c>
      <c r="K134" s="23" t="s">
        <v>238</v>
      </c>
      <c r="L134" s="21">
        <v>50</v>
      </c>
      <c r="M134" s="21" t="s">
        <v>245</v>
      </c>
      <c r="N134" s="21" t="s">
        <v>240</v>
      </c>
    </row>
    <row r="135" s="4" customFormat="1" ht="30" customHeight="1" spans="1:14">
      <c r="A135" s="13">
        <f t="shared" si="12"/>
        <v>126</v>
      </c>
      <c r="B135" s="14"/>
      <c r="C135" s="21" t="s">
        <v>433</v>
      </c>
      <c r="D135" s="21" t="s">
        <v>154</v>
      </c>
      <c r="E135" s="21" t="s">
        <v>22</v>
      </c>
      <c r="F135" s="21" t="s">
        <v>434</v>
      </c>
      <c r="G135" s="21" t="s">
        <v>236</v>
      </c>
      <c r="H135" s="21">
        <v>100</v>
      </c>
      <c r="I135" s="21" t="s">
        <v>25</v>
      </c>
      <c r="J135" s="21" t="s">
        <v>237</v>
      </c>
      <c r="K135" s="23" t="s">
        <v>238</v>
      </c>
      <c r="L135" s="21">
        <v>50</v>
      </c>
      <c r="M135" s="21" t="s">
        <v>245</v>
      </c>
      <c r="N135" s="21" t="s">
        <v>240</v>
      </c>
    </row>
    <row r="136" s="4" customFormat="1" ht="30" customHeight="1" spans="1:14">
      <c r="A136" s="13">
        <f t="shared" si="12"/>
        <v>127</v>
      </c>
      <c r="B136" s="14"/>
      <c r="C136" s="14" t="s">
        <v>435</v>
      </c>
      <c r="D136" s="21" t="s">
        <v>436</v>
      </c>
      <c r="E136" s="14" t="s">
        <v>22</v>
      </c>
      <c r="F136" s="14" t="s">
        <v>437</v>
      </c>
      <c r="G136" s="21" t="s">
        <v>236</v>
      </c>
      <c r="H136" s="14">
        <v>100</v>
      </c>
      <c r="I136" s="14" t="s">
        <v>25</v>
      </c>
      <c r="J136" s="21" t="s">
        <v>237</v>
      </c>
      <c r="K136" s="13" t="s">
        <v>238</v>
      </c>
      <c r="L136" s="14">
        <v>100</v>
      </c>
      <c r="M136" s="21" t="s">
        <v>245</v>
      </c>
      <c r="N136" s="14" t="s">
        <v>240</v>
      </c>
    </row>
    <row r="137" s="4" customFormat="1" ht="30" customHeight="1" spans="1:14">
      <c r="A137" s="13">
        <f t="shared" si="12"/>
        <v>128</v>
      </c>
      <c r="B137" s="14"/>
      <c r="C137" s="21" t="s">
        <v>438</v>
      </c>
      <c r="D137" s="21" t="s">
        <v>436</v>
      </c>
      <c r="E137" s="21" t="s">
        <v>22</v>
      </c>
      <c r="F137" s="21" t="s">
        <v>439</v>
      </c>
      <c r="G137" s="21" t="s">
        <v>236</v>
      </c>
      <c r="H137" s="21">
        <v>100</v>
      </c>
      <c r="I137" s="21" t="s">
        <v>25</v>
      </c>
      <c r="J137" s="21" t="s">
        <v>237</v>
      </c>
      <c r="K137" s="23" t="s">
        <v>238</v>
      </c>
      <c r="L137" s="21">
        <v>127</v>
      </c>
      <c r="M137" s="21" t="s">
        <v>440</v>
      </c>
      <c r="N137" s="21" t="s">
        <v>240</v>
      </c>
    </row>
    <row r="138" s="4" customFormat="1" ht="30" customHeight="1" spans="1:14">
      <c r="A138" s="13">
        <f t="shared" si="12"/>
        <v>129</v>
      </c>
      <c r="B138" s="13"/>
      <c r="C138" s="21" t="s">
        <v>441</v>
      </c>
      <c r="D138" s="21" t="s">
        <v>442</v>
      </c>
      <c r="E138" s="21" t="s">
        <v>22</v>
      </c>
      <c r="F138" s="21" t="s">
        <v>443</v>
      </c>
      <c r="G138" s="21" t="s">
        <v>236</v>
      </c>
      <c r="H138" s="21">
        <v>100</v>
      </c>
      <c r="I138" s="21" t="s">
        <v>25</v>
      </c>
      <c r="J138" s="21" t="s">
        <v>237</v>
      </c>
      <c r="K138" s="23" t="s">
        <v>238</v>
      </c>
      <c r="L138" s="21">
        <v>240</v>
      </c>
      <c r="M138" s="21" t="s">
        <v>123</v>
      </c>
      <c r="N138" s="21" t="s">
        <v>240</v>
      </c>
    </row>
    <row r="139" s="4" customFormat="1" ht="30" customHeight="1" spans="1:14">
      <c r="A139" s="13">
        <f t="shared" si="12"/>
        <v>130</v>
      </c>
      <c r="B139" s="13"/>
      <c r="C139" s="14" t="s">
        <v>444</v>
      </c>
      <c r="D139" s="21" t="s">
        <v>442</v>
      </c>
      <c r="E139" s="14" t="s">
        <v>22</v>
      </c>
      <c r="F139" s="14" t="s">
        <v>445</v>
      </c>
      <c r="G139" s="21" t="s">
        <v>236</v>
      </c>
      <c r="H139" s="14">
        <v>100</v>
      </c>
      <c r="I139" s="14" t="s">
        <v>25</v>
      </c>
      <c r="J139" s="21" t="s">
        <v>237</v>
      </c>
      <c r="K139" s="13" t="s">
        <v>238</v>
      </c>
      <c r="L139" s="14">
        <v>20</v>
      </c>
      <c r="M139" s="21" t="s">
        <v>256</v>
      </c>
      <c r="N139" s="14" t="s">
        <v>240</v>
      </c>
    </row>
    <row r="140" s="4" customFormat="1" ht="30" customHeight="1" spans="1:14">
      <c r="A140" s="13">
        <f t="shared" si="12"/>
        <v>131</v>
      </c>
      <c r="B140" s="14"/>
      <c r="C140" s="21" t="s">
        <v>446</v>
      </c>
      <c r="D140" s="21" t="s">
        <v>442</v>
      </c>
      <c r="E140" s="21" t="s">
        <v>22</v>
      </c>
      <c r="F140" s="21" t="s">
        <v>447</v>
      </c>
      <c r="G140" s="21" t="s">
        <v>236</v>
      </c>
      <c r="H140" s="21">
        <v>100</v>
      </c>
      <c r="I140" s="21" t="s">
        <v>25</v>
      </c>
      <c r="J140" s="21" t="s">
        <v>237</v>
      </c>
      <c r="K140" s="23" t="s">
        <v>238</v>
      </c>
      <c r="L140" s="21">
        <v>120</v>
      </c>
      <c r="M140" s="21" t="s">
        <v>448</v>
      </c>
      <c r="N140" s="21" t="s">
        <v>240</v>
      </c>
    </row>
    <row r="141" s="4" customFormat="1" ht="30" customHeight="1" spans="1:14">
      <c r="A141" s="13">
        <f t="shared" si="12"/>
        <v>132</v>
      </c>
      <c r="B141" s="14"/>
      <c r="C141" s="21" t="s">
        <v>449</v>
      </c>
      <c r="D141" s="21" t="s">
        <v>442</v>
      </c>
      <c r="E141" s="21" t="s">
        <v>22</v>
      </c>
      <c r="F141" s="21" t="s">
        <v>450</v>
      </c>
      <c r="G141" s="21" t="s">
        <v>236</v>
      </c>
      <c r="H141" s="21">
        <v>100</v>
      </c>
      <c r="I141" s="21" t="s">
        <v>25</v>
      </c>
      <c r="J141" s="21" t="s">
        <v>237</v>
      </c>
      <c r="K141" s="23" t="s">
        <v>238</v>
      </c>
      <c r="L141" s="21">
        <v>194</v>
      </c>
      <c r="M141" s="21" t="s">
        <v>451</v>
      </c>
      <c r="N141" s="21" t="s">
        <v>240</v>
      </c>
    </row>
    <row r="142" s="4" customFormat="1" ht="30" customHeight="1" spans="1:14">
      <c r="A142" s="10" t="s">
        <v>452</v>
      </c>
      <c r="B142" s="10" t="s">
        <v>453</v>
      </c>
      <c r="C142" s="14"/>
      <c r="D142" s="14"/>
      <c r="E142" s="14"/>
      <c r="F142" s="14"/>
      <c r="G142" s="14"/>
      <c r="H142" s="10">
        <f>SUM(H143:H146)</f>
        <v>2060</v>
      </c>
      <c r="I142" s="14"/>
      <c r="J142" s="14"/>
      <c r="K142" s="14"/>
      <c r="L142" s="14"/>
      <c r="M142" s="14"/>
      <c r="N142" s="14"/>
    </row>
    <row r="143" s="4" customFormat="1" ht="30" customHeight="1" spans="1:14">
      <c r="A143" s="13">
        <f>ROW()-10</f>
        <v>133</v>
      </c>
      <c r="B143" s="14"/>
      <c r="C143" s="14" t="s">
        <v>454</v>
      </c>
      <c r="D143" s="14" t="s">
        <v>455</v>
      </c>
      <c r="E143" s="14" t="s">
        <v>22</v>
      </c>
      <c r="F143" s="14" t="s">
        <v>456</v>
      </c>
      <c r="G143" s="14" t="s">
        <v>457</v>
      </c>
      <c r="H143" s="14">
        <v>110</v>
      </c>
      <c r="I143" s="14" t="s">
        <v>25</v>
      </c>
      <c r="J143" s="14" t="s">
        <v>26</v>
      </c>
      <c r="K143" s="14" t="s">
        <v>21</v>
      </c>
      <c r="L143" s="14">
        <v>200</v>
      </c>
      <c r="M143" s="14" t="s">
        <v>458</v>
      </c>
      <c r="N143" s="14" t="s">
        <v>459</v>
      </c>
    </row>
    <row r="144" s="4" customFormat="1" ht="30" customHeight="1" spans="1:14">
      <c r="A144" s="13">
        <f>ROW()-10</f>
        <v>134</v>
      </c>
      <c r="B144" s="14"/>
      <c r="C144" s="14" t="s">
        <v>460</v>
      </c>
      <c r="D144" s="14" t="s">
        <v>86</v>
      </c>
      <c r="E144" s="14" t="s">
        <v>22</v>
      </c>
      <c r="F144" s="14" t="s">
        <v>348</v>
      </c>
      <c r="G144" s="14" t="s">
        <v>461</v>
      </c>
      <c r="H144" s="14">
        <v>210</v>
      </c>
      <c r="I144" s="14" t="s">
        <v>25</v>
      </c>
      <c r="J144" s="14" t="s">
        <v>26</v>
      </c>
      <c r="K144" s="14" t="s">
        <v>21</v>
      </c>
      <c r="L144" s="14">
        <v>520</v>
      </c>
      <c r="M144" s="14" t="s">
        <v>462</v>
      </c>
      <c r="N144" s="14" t="s">
        <v>459</v>
      </c>
    </row>
    <row r="145" s="4" customFormat="1" ht="30" customHeight="1" spans="1:14">
      <c r="A145" s="13">
        <f>ROW()-10</f>
        <v>135</v>
      </c>
      <c r="B145" s="14"/>
      <c r="C145" s="14" t="s">
        <v>463</v>
      </c>
      <c r="D145" s="14" t="s">
        <v>396</v>
      </c>
      <c r="E145" s="14" t="s">
        <v>22</v>
      </c>
      <c r="F145" s="14" t="s">
        <v>464</v>
      </c>
      <c r="G145" s="14" t="s">
        <v>465</v>
      </c>
      <c r="H145" s="14">
        <v>120</v>
      </c>
      <c r="I145" s="14" t="s">
        <v>25</v>
      </c>
      <c r="J145" s="14" t="s">
        <v>26</v>
      </c>
      <c r="K145" s="14" t="s">
        <v>21</v>
      </c>
      <c r="L145" s="14">
        <v>160</v>
      </c>
      <c r="M145" s="14" t="s">
        <v>466</v>
      </c>
      <c r="N145" s="14" t="s">
        <v>459</v>
      </c>
    </row>
    <row r="146" s="4" customFormat="1" ht="30" customHeight="1" spans="1:14">
      <c r="A146" s="13">
        <f>ROW()-10</f>
        <v>136</v>
      </c>
      <c r="B146" s="14"/>
      <c r="C146" s="14" t="s">
        <v>467</v>
      </c>
      <c r="D146" s="14" t="s">
        <v>21</v>
      </c>
      <c r="E146" s="14" t="s">
        <v>22</v>
      </c>
      <c r="F146" s="14" t="s">
        <v>23</v>
      </c>
      <c r="G146" s="14" t="s">
        <v>468</v>
      </c>
      <c r="H146" s="14">
        <v>1620</v>
      </c>
      <c r="I146" s="14" t="s">
        <v>25</v>
      </c>
      <c r="J146" s="14" t="s">
        <v>26</v>
      </c>
      <c r="K146" s="14" t="s">
        <v>21</v>
      </c>
      <c r="L146" s="14">
        <v>5000</v>
      </c>
      <c r="M146" s="14" t="s">
        <v>469</v>
      </c>
      <c r="N146" s="14" t="s">
        <v>459</v>
      </c>
    </row>
    <row r="147" s="3" customFormat="1" ht="30" customHeight="1" spans="1:14">
      <c r="A147" s="10" t="s">
        <v>470</v>
      </c>
      <c r="B147" s="10" t="s">
        <v>471</v>
      </c>
      <c r="C147" s="10"/>
      <c r="D147" s="10"/>
      <c r="E147" s="10"/>
      <c r="F147" s="10"/>
      <c r="G147" s="10"/>
      <c r="H147" s="10">
        <f>SUM(H148:H148)</f>
        <v>10000</v>
      </c>
      <c r="I147" s="10"/>
      <c r="J147" s="10"/>
      <c r="K147" s="10"/>
      <c r="L147" s="10"/>
      <c r="M147" s="10"/>
      <c r="N147" s="10"/>
    </row>
    <row r="148" s="5" customFormat="1" ht="30" customHeight="1" spans="1:14">
      <c r="A148" s="13">
        <f>ROW()-11</f>
        <v>137</v>
      </c>
      <c r="B148" s="14"/>
      <c r="C148" s="14" t="s">
        <v>472</v>
      </c>
      <c r="D148" s="14" t="s">
        <v>473</v>
      </c>
      <c r="E148" s="14" t="s">
        <v>22</v>
      </c>
      <c r="F148" s="14" t="s">
        <v>23</v>
      </c>
      <c r="G148" s="14" t="s">
        <v>474</v>
      </c>
      <c r="H148" s="14">
        <v>10000</v>
      </c>
      <c r="I148" s="14" t="s">
        <v>25</v>
      </c>
      <c r="J148" s="13" t="s">
        <v>26</v>
      </c>
      <c r="K148" s="14" t="s">
        <v>473</v>
      </c>
      <c r="L148" s="14">
        <v>5000</v>
      </c>
      <c r="M148" s="14" t="s">
        <v>475</v>
      </c>
      <c r="N148" s="14" t="s">
        <v>476</v>
      </c>
    </row>
    <row r="149" s="3" customFormat="1" ht="30" customHeight="1" spans="1:14">
      <c r="A149" s="10" t="s">
        <v>477</v>
      </c>
      <c r="B149" s="10" t="s">
        <v>478</v>
      </c>
      <c r="C149" s="10"/>
      <c r="D149" s="10"/>
      <c r="E149" s="10"/>
      <c r="F149" s="10"/>
      <c r="G149" s="10"/>
      <c r="H149" s="10">
        <f>SUM(H150:H151)</f>
        <v>822</v>
      </c>
      <c r="I149" s="10"/>
      <c r="J149" s="10"/>
      <c r="K149" s="10"/>
      <c r="L149" s="10"/>
      <c r="M149" s="10"/>
      <c r="N149" s="10"/>
    </row>
    <row r="150" s="5" customFormat="1" ht="30" customHeight="1" spans="1:14">
      <c r="A150" s="13">
        <f>ROW()-12</f>
        <v>138</v>
      </c>
      <c r="B150" s="14"/>
      <c r="C150" s="14" t="s">
        <v>479</v>
      </c>
      <c r="D150" s="14" t="s">
        <v>480</v>
      </c>
      <c r="E150" s="14" t="s">
        <v>22</v>
      </c>
      <c r="F150" s="13" t="s">
        <v>23</v>
      </c>
      <c r="G150" s="14" t="s">
        <v>481</v>
      </c>
      <c r="H150" s="14">
        <v>322</v>
      </c>
      <c r="I150" s="13" t="s">
        <v>25</v>
      </c>
      <c r="J150" s="14" t="s">
        <v>26</v>
      </c>
      <c r="K150" s="26" t="s">
        <v>480</v>
      </c>
      <c r="L150" s="13">
        <v>3200</v>
      </c>
      <c r="M150" s="14" t="s">
        <v>202</v>
      </c>
      <c r="N150" s="14" t="s">
        <v>482</v>
      </c>
    </row>
    <row r="151" s="4" customFormat="1" ht="30" customHeight="1" spans="1:14">
      <c r="A151" s="13">
        <f>ROW()-12</f>
        <v>139</v>
      </c>
      <c r="B151" s="14"/>
      <c r="C151" s="14" t="s">
        <v>483</v>
      </c>
      <c r="D151" s="14" t="s">
        <v>480</v>
      </c>
      <c r="E151" s="14" t="s">
        <v>22</v>
      </c>
      <c r="F151" s="13" t="s">
        <v>23</v>
      </c>
      <c r="G151" s="14" t="s">
        <v>484</v>
      </c>
      <c r="H151" s="24">
        <v>500</v>
      </c>
      <c r="I151" s="13" t="s">
        <v>25</v>
      </c>
      <c r="J151" s="14" t="s">
        <v>26</v>
      </c>
      <c r="K151" s="26" t="s">
        <v>480</v>
      </c>
      <c r="L151" s="13">
        <v>3200</v>
      </c>
      <c r="M151" s="14" t="s">
        <v>485</v>
      </c>
      <c r="N151" s="14" t="s">
        <v>482</v>
      </c>
    </row>
    <row r="152" s="6" customFormat="1" ht="30" customHeight="1" spans="1:14">
      <c r="A152" s="10" t="s">
        <v>486</v>
      </c>
      <c r="B152" s="10" t="s">
        <v>487</v>
      </c>
      <c r="C152" s="10"/>
      <c r="D152" s="12"/>
      <c r="E152" s="10"/>
      <c r="F152" s="10"/>
      <c r="G152" s="10"/>
      <c r="H152" s="10">
        <f>H153</f>
        <v>1200</v>
      </c>
      <c r="I152" s="10"/>
      <c r="J152" s="10"/>
      <c r="K152" s="10"/>
      <c r="L152" s="12"/>
      <c r="M152" s="10"/>
      <c r="N152" s="10"/>
    </row>
    <row r="153" s="4" customFormat="1" ht="30" customHeight="1" spans="1:14">
      <c r="A153" s="13">
        <f>ROW()-13</f>
        <v>140</v>
      </c>
      <c r="B153" s="14"/>
      <c r="C153" s="14" t="s">
        <v>488</v>
      </c>
      <c r="D153" s="24" t="s">
        <v>489</v>
      </c>
      <c r="E153" s="24" t="s">
        <v>22</v>
      </c>
      <c r="F153" s="24" t="s">
        <v>23</v>
      </c>
      <c r="G153" s="14" t="s">
        <v>490</v>
      </c>
      <c r="H153" s="24">
        <v>1200</v>
      </c>
      <c r="I153" s="13" t="s">
        <v>25</v>
      </c>
      <c r="J153" s="14" t="s">
        <v>26</v>
      </c>
      <c r="K153" s="24" t="s">
        <v>489</v>
      </c>
      <c r="L153" s="13">
        <v>1050</v>
      </c>
      <c r="M153" s="24" t="s">
        <v>491</v>
      </c>
      <c r="N153" s="14" t="s">
        <v>492</v>
      </c>
    </row>
    <row r="154" s="6" customFormat="1" ht="30" customHeight="1" spans="1:14">
      <c r="A154" s="10" t="s">
        <v>493</v>
      </c>
      <c r="B154" s="10" t="s">
        <v>494</v>
      </c>
      <c r="C154" s="10"/>
      <c r="D154" s="10"/>
      <c r="E154" s="10"/>
      <c r="F154" s="10"/>
      <c r="G154" s="10"/>
      <c r="H154" s="10">
        <f>H155+H163+H166+H358+H447</f>
        <v>47966.3</v>
      </c>
      <c r="I154" s="10"/>
      <c r="J154" s="10"/>
      <c r="K154" s="10"/>
      <c r="L154" s="10"/>
      <c r="M154" s="10"/>
      <c r="N154" s="10"/>
    </row>
    <row r="155" s="6" customFormat="1" ht="30" customHeight="1" spans="1:14">
      <c r="A155" s="10" t="s">
        <v>18</v>
      </c>
      <c r="B155" s="10" t="s">
        <v>495</v>
      </c>
      <c r="C155" s="10"/>
      <c r="D155" s="10"/>
      <c r="E155" s="10"/>
      <c r="F155" s="10"/>
      <c r="G155" s="10"/>
      <c r="H155" s="10">
        <f>SUM(H156:H162)</f>
        <v>2438</v>
      </c>
      <c r="I155" s="10"/>
      <c r="J155" s="10"/>
      <c r="K155" s="10"/>
      <c r="L155" s="10"/>
      <c r="M155" s="10"/>
      <c r="N155" s="10"/>
    </row>
    <row r="156" s="4" customFormat="1" ht="30" customHeight="1" spans="1:14">
      <c r="A156" s="13">
        <f>ROW()-15</f>
        <v>141</v>
      </c>
      <c r="B156" s="14"/>
      <c r="C156" s="14" t="s">
        <v>496</v>
      </c>
      <c r="D156" s="14" t="s">
        <v>130</v>
      </c>
      <c r="E156" s="14" t="s">
        <v>22</v>
      </c>
      <c r="F156" s="14" t="s">
        <v>497</v>
      </c>
      <c r="G156" s="14" t="s">
        <v>498</v>
      </c>
      <c r="H156" s="14">
        <v>400</v>
      </c>
      <c r="I156" s="14" t="s">
        <v>25</v>
      </c>
      <c r="J156" s="14" t="s">
        <v>26</v>
      </c>
      <c r="K156" s="14" t="s">
        <v>499</v>
      </c>
      <c r="L156" s="14">
        <v>600</v>
      </c>
      <c r="M156" s="14" t="s">
        <v>500</v>
      </c>
      <c r="N156" s="14" t="s">
        <v>501</v>
      </c>
    </row>
    <row r="157" s="4" customFormat="1" ht="30" customHeight="1" spans="1:14">
      <c r="A157" s="13">
        <f t="shared" ref="A157:A162" si="13">ROW()-15</f>
        <v>142</v>
      </c>
      <c r="B157" s="14"/>
      <c r="C157" s="14" t="s">
        <v>502</v>
      </c>
      <c r="D157" s="14" t="s">
        <v>330</v>
      </c>
      <c r="E157" s="14" t="s">
        <v>22</v>
      </c>
      <c r="F157" s="14" t="s">
        <v>503</v>
      </c>
      <c r="G157" s="14" t="s">
        <v>504</v>
      </c>
      <c r="H157" s="14">
        <v>400</v>
      </c>
      <c r="I157" s="14" t="s">
        <v>25</v>
      </c>
      <c r="J157" s="14" t="s">
        <v>26</v>
      </c>
      <c r="K157" s="14" t="s">
        <v>499</v>
      </c>
      <c r="L157" s="14">
        <v>600</v>
      </c>
      <c r="M157" s="14" t="s">
        <v>500</v>
      </c>
      <c r="N157" s="14" t="s">
        <v>505</v>
      </c>
    </row>
    <row r="158" s="4" customFormat="1" ht="30" customHeight="1" spans="1:14">
      <c r="A158" s="13">
        <f t="shared" si="13"/>
        <v>143</v>
      </c>
      <c r="B158" s="14"/>
      <c r="C158" s="14" t="s">
        <v>506</v>
      </c>
      <c r="D158" s="14" t="s">
        <v>221</v>
      </c>
      <c r="E158" s="14" t="s">
        <v>22</v>
      </c>
      <c r="F158" s="14" t="s">
        <v>507</v>
      </c>
      <c r="G158" s="14" t="s">
        <v>508</v>
      </c>
      <c r="H158" s="14">
        <v>400</v>
      </c>
      <c r="I158" s="14" t="s">
        <v>25</v>
      </c>
      <c r="J158" s="14" t="s">
        <v>26</v>
      </c>
      <c r="K158" s="14" t="s">
        <v>499</v>
      </c>
      <c r="L158" s="14">
        <v>600</v>
      </c>
      <c r="M158" s="14" t="s">
        <v>500</v>
      </c>
      <c r="N158" s="14" t="s">
        <v>505</v>
      </c>
    </row>
    <row r="159" s="4" customFormat="1" ht="30" customHeight="1" spans="1:14">
      <c r="A159" s="13">
        <f t="shared" si="13"/>
        <v>144</v>
      </c>
      <c r="B159" s="14"/>
      <c r="C159" s="14" t="s">
        <v>509</v>
      </c>
      <c r="D159" s="14" t="s">
        <v>162</v>
      </c>
      <c r="E159" s="14" t="s">
        <v>22</v>
      </c>
      <c r="F159" s="14" t="s">
        <v>164</v>
      </c>
      <c r="G159" s="14" t="s">
        <v>510</v>
      </c>
      <c r="H159" s="14">
        <v>480</v>
      </c>
      <c r="I159" s="14" t="s">
        <v>25</v>
      </c>
      <c r="J159" s="14" t="s">
        <v>26</v>
      </c>
      <c r="K159" s="14" t="s">
        <v>499</v>
      </c>
      <c r="L159" s="14">
        <v>720</v>
      </c>
      <c r="M159" s="14" t="s">
        <v>511</v>
      </c>
      <c r="N159" s="14" t="s">
        <v>505</v>
      </c>
    </row>
    <row r="160" s="4" customFormat="1" ht="30" customHeight="1" spans="1:14">
      <c r="A160" s="13">
        <f t="shared" si="13"/>
        <v>145</v>
      </c>
      <c r="B160" s="14"/>
      <c r="C160" s="14" t="s">
        <v>512</v>
      </c>
      <c r="D160" s="14" t="s">
        <v>330</v>
      </c>
      <c r="E160" s="14" t="s">
        <v>22</v>
      </c>
      <c r="F160" s="14" t="s">
        <v>513</v>
      </c>
      <c r="G160" s="14" t="s">
        <v>514</v>
      </c>
      <c r="H160" s="14">
        <v>200</v>
      </c>
      <c r="I160" s="14" t="s">
        <v>25</v>
      </c>
      <c r="J160" s="14" t="s">
        <v>26</v>
      </c>
      <c r="K160" s="14" t="s">
        <v>499</v>
      </c>
      <c r="L160" s="14">
        <v>300</v>
      </c>
      <c r="M160" s="14" t="s">
        <v>515</v>
      </c>
      <c r="N160" s="14" t="s">
        <v>505</v>
      </c>
    </row>
    <row r="161" s="4" customFormat="1" ht="30" customHeight="1" spans="1:14">
      <c r="A161" s="13">
        <f t="shared" si="13"/>
        <v>146</v>
      </c>
      <c r="B161" s="14"/>
      <c r="C161" s="14" t="s">
        <v>516</v>
      </c>
      <c r="D161" s="14" t="s">
        <v>455</v>
      </c>
      <c r="E161" s="14" t="s">
        <v>22</v>
      </c>
      <c r="F161" s="14" t="s">
        <v>456</v>
      </c>
      <c r="G161" s="14" t="s">
        <v>517</v>
      </c>
      <c r="H161" s="14">
        <v>276</v>
      </c>
      <c r="I161" s="14" t="s">
        <v>25</v>
      </c>
      <c r="J161" s="14" t="s">
        <v>26</v>
      </c>
      <c r="K161" s="14" t="s">
        <v>499</v>
      </c>
      <c r="L161" s="14">
        <v>400</v>
      </c>
      <c r="M161" s="14" t="s">
        <v>518</v>
      </c>
      <c r="N161" s="14" t="s">
        <v>505</v>
      </c>
    </row>
    <row r="162" s="4" customFormat="1" ht="30" customHeight="1" spans="1:14">
      <c r="A162" s="13">
        <f t="shared" si="13"/>
        <v>147</v>
      </c>
      <c r="B162" s="14"/>
      <c r="C162" s="14" t="s">
        <v>519</v>
      </c>
      <c r="D162" s="14" t="s">
        <v>455</v>
      </c>
      <c r="E162" s="14" t="s">
        <v>22</v>
      </c>
      <c r="F162" s="14" t="s">
        <v>520</v>
      </c>
      <c r="G162" s="14" t="s">
        <v>521</v>
      </c>
      <c r="H162" s="14">
        <v>282</v>
      </c>
      <c r="I162" s="14" t="s">
        <v>25</v>
      </c>
      <c r="J162" s="14" t="s">
        <v>26</v>
      </c>
      <c r="K162" s="14" t="s">
        <v>499</v>
      </c>
      <c r="L162" s="14">
        <v>423</v>
      </c>
      <c r="M162" s="14" t="s">
        <v>518</v>
      </c>
      <c r="N162" s="14" t="s">
        <v>505</v>
      </c>
    </row>
    <row r="163" s="4" customFormat="1" ht="30" customHeight="1" spans="1:14">
      <c r="A163" s="10" t="s">
        <v>29</v>
      </c>
      <c r="B163" s="10" t="s">
        <v>522</v>
      </c>
      <c r="C163" s="14"/>
      <c r="D163" s="14"/>
      <c r="E163" s="14"/>
      <c r="F163" s="14"/>
      <c r="G163" s="14"/>
      <c r="H163" s="10">
        <f>SUM(H164:H165)</f>
        <v>176</v>
      </c>
      <c r="I163" s="14"/>
      <c r="J163" s="14"/>
      <c r="K163" s="14"/>
      <c r="L163" s="14"/>
      <c r="M163" s="14"/>
      <c r="N163" s="14"/>
    </row>
    <row r="164" s="4" customFormat="1" ht="30" customHeight="1" spans="1:14">
      <c r="A164" s="13">
        <f>ROW()-16</f>
        <v>148</v>
      </c>
      <c r="B164" s="14"/>
      <c r="C164" s="14" t="s">
        <v>523</v>
      </c>
      <c r="D164" s="14" t="s">
        <v>170</v>
      </c>
      <c r="E164" s="14" t="s">
        <v>22</v>
      </c>
      <c r="F164" s="14" t="s">
        <v>524</v>
      </c>
      <c r="G164" s="14" t="s">
        <v>525</v>
      </c>
      <c r="H164" s="14">
        <v>77</v>
      </c>
      <c r="I164" s="14" t="s">
        <v>25</v>
      </c>
      <c r="J164" s="14" t="s">
        <v>526</v>
      </c>
      <c r="K164" s="14" t="s">
        <v>170</v>
      </c>
      <c r="L164" s="14">
        <v>20</v>
      </c>
      <c r="M164" s="14" t="s">
        <v>527</v>
      </c>
      <c r="N164" s="14" t="s">
        <v>528</v>
      </c>
    </row>
    <row r="165" s="4" customFormat="1" ht="30" customHeight="1" spans="1:14">
      <c r="A165" s="13">
        <f>ROW()-16</f>
        <v>149</v>
      </c>
      <c r="B165" s="14"/>
      <c r="C165" s="14" t="s">
        <v>529</v>
      </c>
      <c r="D165" s="14" t="s">
        <v>170</v>
      </c>
      <c r="E165" s="14" t="s">
        <v>22</v>
      </c>
      <c r="F165" s="14" t="s">
        <v>530</v>
      </c>
      <c r="G165" s="14" t="s">
        <v>531</v>
      </c>
      <c r="H165" s="14">
        <v>99</v>
      </c>
      <c r="I165" s="14" t="s">
        <v>25</v>
      </c>
      <c r="J165" s="14" t="s">
        <v>526</v>
      </c>
      <c r="K165" s="14" t="s">
        <v>170</v>
      </c>
      <c r="L165" s="14">
        <v>6</v>
      </c>
      <c r="M165" s="14" t="s">
        <v>532</v>
      </c>
      <c r="N165" s="14" t="s">
        <v>533</v>
      </c>
    </row>
    <row r="166" s="6" customFormat="1" ht="30" customHeight="1" spans="1:14">
      <c r="A166" s="10" t="s">
        <v>167</v>
      </c>
      <c r="B166" s="10" t="s">
        <v>534</v>
      </c>
      <c r="C166" s="10"/>
      <c r="D166" s="10"/>
      <c r="E166" s="10"/>
      <c r="F166" s="10"/>
      <c r="G166" s="10"/>
      <c r="H166" s="10">
        <f>SUM(H167:H357)</f>
        <v>30707.3</v>
      </c>
      <c r="I166" s="10"/>
      <c r="J166" s="10"/>
      <c r="K166" s="10"/>
      <c r="L166" s="10"/>
      <c r="M166" s="10"/>
      <c r="N166" s="10"/>
    </row>
    <row r="167" s="4" customFormat="1" ht="30" customHeight="1" spans="1:14">
      <c r="A167" s="13">
        <f>ROW()-17</f>
        <v>150</v>
      </c>
      <c r="B167" s="14"/>
      <c r="C167" s="14" t="s">
        <v>535</v>
      </c>
      <c r="D167" s="14" t="s">
        <v>536</v>
      </c>
      <c r="E167" s="14" t="s">
        <v>537</v>
      </c>
      <c r="F167" s="14" t="s">
        <v>538</v>
      </c>
      <c r="G167" s="14" t="s">
        <v>539</v>
      </c>
      <c r="H167" s="14">
        <v>1050</v>
      </c>
      <c r="I167" s="14" t="s">
        <v>25</v>
      </c>
      <c r="J167" s="13" t="s">
        <v>26</v>
      </c>
      <c r="K167" s="14" t="s">
        <v>536</v>
      </c>
      <c r="L167" s="14">
        <v>650</v>
      </c>
      <c r="M167" s="14" t="s">
        <v>540</v>
      </c>
      <c r="N167" s="14" t="s">
        <v>541</v>
      </c>
    </row>
    <row r="168" s="4" customFormat="1" ht="30" customHeight="1" spans="1:14">
      <c r="A168" s="13">
        <f t="shared" ref="A168:A177" si="14">ROW()-17</f>
        <v>151</v>
      </c>
      <c r="B168" s="14"/>
      <c r="C168" s="14" t="s">
        <v>542</v>
      </c>
      <c r="D168" s="14" t="s">
        <v>536</v>
      </c>
      <c r="E168" s="14" t="s">
        <v>537</v>
      </c>
      <c r="F168" s="14" t="s">
        <v>543</v>
      </c>
      <c r="G168" s="14" t="s">
        <v>544</v>
      </c>
      <c r="H168" s="14">
        <v>5000</v>
      </c>
      <c r="I168" s="14" t="s">
        <v>25</v>
      </c>
      <c r="J168" s="13" t="s">
        <v>26</v>
      </c>
      <c r="K168" s="14" t="s">
        <v>536</v>
      </c>
      <c r="L168" s="14">
        <v>2480</v>
      </c>
      <c r="M168" s="14" t="s">
        <v>545</v>
      </c>
      <c r="N168" s="14" t="s">
        <v>541</v>
      </c>
    </row>
    <row r="169" s="4" customFormat="1" ht="30" customHeight="1" spans="1:14">
      <c r="A169" s="13">
        <f t="shared" si="14"/>
        <v>152</v>
      </c>
      <c r="B169" s="14"/>
      <c r="C169" s="14" t="s">
        <v>546</v>
      </c>
      <c r="D169" s="14" t="s">
        <v>536</v>
      </c>
      <c r="E169" s="14" t="s">
        <v>537</v>
      </c>
      <c r="F169" s="14" t="s">
        <v>547</v>
      </c>
      <c r="G169" s="14" t="s">
        <v>548</v>
      </c>
      <c r="H169" s="14">
        <v>3900</v>
      </c>
      <c r="I169" s="14" t="s">
        <v>25</v>
      </c>
      <c r="J169" s="13" t="s">
        <v>26</v>
      </c>
      <c r="K169" s="14" t="s">
        <v>536</v>
      </c>
      <c r="L169" s="14">
        <v>1620</v>
      </c>
      <c r="M169" s="14" t="s">
        <v>549</v>
      </c>
      <c r="N169" s="14" t="s">
        <v>541</v>
      </c>
    </row>
    <row r="170" s="4" customFormat="1" ht="30" customHeight="1" spans="1:14">
      <c r="A170" s="13">
        <f t="shared" si="14"/>
        <v>153</v>
      </c>
      <c r="B170" s="14"/>
      <c r="C170" s="14" t="s">
        <v>550</v>
      </c>
      <c r="D170" s="14" t="s">
        <v>536</v>
      </c>
      <c r="E170" s="14" t="s">
        <v>537</v>
      </c>
      <c r="F170" s="14" t="s">
        <v>551</v>
      </c>
      <c r="G170" s="14" t="s">
        <v>552</v>
      </c>
      <c r="H170" s="14">
        <v>456</v>
      </c>
      <c r="I170" s="14" t="s">
        <v>25</v>
      </c>
      <c r="J170" s="13" t="s">
        <v>26</v>
      </c>
      <c r="K170" s="14" t="s">
        <v>536</v>
      </c>
      <c r="L170" s="14">
        <v>430</v>
      </c>
      <c r="M170" s="14" t="s">
        <v>553</v>
      </c>
      <c r="N170" s="14" t="s">
        <v>541</v>
      </c>
    </row>
    <row r="171" s="4" customFormat="1" ht="30" customHeight="1" spans="1:14">
      <c r="A171" s="13">
        <f t="shared" si="14"/>
        <v>154</v>
      </c>
      <c r="B171" s="14"/>
      <c r="C171" s="14" t="s">
        <v>554</v>
      </c>
      <c r="D171" s="14" t="s">
        <v>536</v>
      </c>
      <c r="E171" s="14" t="s">
        <v>537</v>
      </c>
      <c r="F171" s="14" t="s">
        <v>555</v>
      </c>
      <c r="G171" s="14" t="s">
        <v>556</v>
      </c>
      <c r="H171" s="14">
        <v>4800</v>
      </c>
      <c r="I171" s="14" t="s">
        <v>25</v>
      </c>
      <c r="J171" s="13" t="s">
        <v>26</v>
      </c>
      <c r="K171" s="14" t="s">
        <v>536</v>
      </c>
      <c r="L171" s="14">
        <v>128900</v>
      </c>
      <c r="M171" s="14" t="s">
        <v>557</v>
      </c>
      <c r="N171" s="14" t="s">
        <v>541</v>
      </c>
    </row>
    <row r="172" s="4" customFormat="1" ht="30" customHeight="1" spans="1:14">
      <c r="A172" s="13">
        <f t="shared" si="14"/>
        <v>155</v>
      </c>
      <c r="B172" s="14"/>
      <c r="C172" s="25" t="s">
        <v>558</v>
      </c>
      <c r="D172" s="14" t="s">
        <v>536</v>
      </c>
      <c r="E172" s="15" t="s">
        <v>22</v>
      </c>
      <c r="F172" s="15" t="s">
        <v>559</v>
      </c>
      <c r="G172" s="15" t="s">
        <v>560</v>
      </c>
      <c r="H172" s="15">
        <v>283.5</v>
      </c>
      <c r="I172" s="14" t="s">
        <v>25</v>
      </c>
      <c r="J172" s="13" t="s">
        <v>26</v>
      </c>
      <c r="K172" s="14" t="s">
        <v>536</v>
      </c>
      <c r="L172" s="14">
        <v>526</v>
      </c>
      <c r="M172" s="14" t="s">
        <v>561</v>
      </c>
      <c r="N172" s="14" t="s">
        <v>541</v>
      </c>
    </row>
    <row r="173" s="4" customFormat="1" ht="30" customHeight="1" spans="1:14">
      <c r="A173" s="13">
        <f t="shared" si="14"/>
        <v>156</v>
      </c>
      <c r="B173" s="14"/>
      <c r="C173" s="25" t="s">
        <v>562</v>
      </c>
      <c r="D173" s="14" t="s">
        <v>536</v>
      </c>
      <c r="E173" s="15" t="s">
        <v>22</v>
      </c>
      <c r="F173" s="15" t="s">
        <v>563</v>
      </c>
      <c r="G173" s="15" t="s">
        <v>564</v>
      </c>
      <c r="H173" s="15">
        <v>128.7</v>
      </c>
      <c r="I173" s="14" t="s">
        <v>25</v>
      </c>
      <c r="J173" s="13" t="s">
        <v>26</v>
      </c>
      <c r="K173" s="14" t="s">
        <v>536</v>
      </c>
      <c r="L173" s="14">
        <v>425</v>
      </c>
      <c r="M173" s="14" t="s">
        <v>549</v>
      </c>
      <c r="N173" s="14" t="s">
        <v>541</v>
      </c>
    </row>
    <row r="174" s="4" customFormat="1" ht="30" customHeight="1" spans="1:14">
      <c r="A174" s="13">
        <f t="shared" si="14"/>
        <v>157</v>
      </c>
      <c r="B174" s="14"/>
      <c r="C174" s="25" t="s">
        <v>565</v>
      </c>
      <c r="D174" s="14" t="s">
        <v>536</v>
      </c>
      <c r="E174" s="15" t="s">
        <v>22</v>
      </c>
      <c r="F174" s="15" t="s">
        <v>566</v>
      </c>
      <c r="G174" s="15" t="s">
        <v>567</v>
      </c>
      <c r="H174" s="15">
        <v>175.5</v>
      </c>
      <c r="I174" s="14" t="s">
        <v>25</v>
      </c>
      <c r="J174" s="13" t="s">
        <v>26</v>
      </c>
      <c r="K174" s="14" t="s">
        <v>536</v>
      </c>
      <c r="L174" s="14">
        <v>320</v>
      </c>
      <c r="M174" s="14" t="s">
        <v>568</v>
      </c>
      <c r="N174" s="14" t="s">
        <v>541</v>
      </c>
    </row>
    <row r="175" s="4" customFormat="1" ht="30" customHeight="1" spans="1:14">
      <c r="A175" s="13">
        <f t="shared" si="14"/>
        <v>158</v>
      </c>
      <c r="B175" s="14"/>
      <c r="C175" s="25" t="s">
        <v>569</v>
      </c>
      <c r="D175" s="14" t="s">
        <v>536</v>
      </c>
      <c r="E175" s="15" t="s">
        <v>22</v>
      </c>
      <c r="F175" s="15" t="s">
        <v>570</v>
      </c>
      <c r="G175" s="15" t="s">
        <v>571</v>
      </c>
      <c r="H175" s="15">
        <v>124.8</v>
      </c>
      <c r="I175" s="14" t="s">
        <v>25</v>
      </c>
      <c r="J175" s="13" t="s">
        <v>26</v>
      </c>
      <c r="K175" s="14" t="s">
        <v>536</v>
      </c>
      <c r="L175" s="14">
        <v>1250</v>
      </c>
      <c r="M175" s="14" t="s">
        <v>572</v>
      </c>
      <c r="N175" s="14" t="s">
        <v>541</v>
      </c>
    </row>
    <row r="176" s="4" customFormat="1" ht="30" customHeight="1" spans="1:14">
      <c r="A176" s="13">
        <f t="shared" si="14"/>
        <v>159</v>
      </c>
      <c r="B176" s="14"/>
      <c r="C176" s="25" t="s">
        <v>573</v>
      </c>
      <c r="D176" s="14" t="s">
        <v>536</v>
      </c>
      <c r="E176" s="15" t="s">
        <v>22</v>
      </c>
      <c r="F176" s="15" t="s">
        <v>570</v>
      </c>
      <c r="G176" s="15" t="s">
        <v>574</v>
      </c>
      <c r="H176" s="15">
        <v>117</v>
      </c>
      <c r="I176" s="14" t="s">
        <v>25</v>
      </c>
      <c r="J176" s="13" t="s">
        <v>26</v>
      </c>
      <c r="K176" s="14" t="s">
        <v>536</v>
      </c>
      <c r="L176" s="14">
        <v>1360</v>
      </c>
      <c r="M176" s="14" t="s">
        <v>224</v>
      </c>
      <c r="N176" s="14" t="s">
        <v>541</v>
      </c>
    </row>
    <row r="177" s="4" customFormat="1" ht="30" customHeight="1" spans="1:14">
      <c r="A177" s="13">
        <f t="shared" si="14"/>
        <v>160</v>
      </c>
      <c r="B177" s="14"/>
      <c r="C177" s="25" t="s">
        <v>575</v>
      </c>
      <c r="D177" s="14" t="s">
        <v>536</v>
      </c>
      <c r="E177" s="15" t="s">
        <v>22</v>
      </c>
      <c r="F177" s="15" t="s">
        <v>576</v>
      </c>
      <c r="G177" s="15" t="s">
        <v>577</v>
      </c>
      <c r="H177" s="15">
        <v>81.9</v>
      </c>
      <c r="I177" s="14" t="s">
        <v>25</v>
      </c>
      <c r="J177" s="13" t="s">
        <v>26</v>
      </c>
      <c r="K177" s="14" t="s">
        <v>536</v>
      </c>
      <c r="L177" s="14">
        <v>430</v>
      </c>
      <c r="M177" s="14" t="s">
        <v>107</v>
      </c>
      <c r="N177" s="14" t="s">
        <v>541</v>
      </c>
    </row>
    <row r="178" s="4" customFormat="1" ht="30" customHeight="1" spans="1:14">
      <c r="A178" s="13">
        <f t="shared" ref="A178:A187" si="15">ROW()-17</f>
        <v>161</v>
      </c>
      <c r="B178" s="14"/>
      <c r="C178" s="25" t="s">
        <v>578</v>
      </c>
      <c r="D178" s="14" t="s">
        <v>536</v>
      </c>
      <c r="E178" s="15" t="s">
        <v>22</v>
      </c>
      <c r="F178" s="15" t="s">
        <v>579</v>
      </c>
      <c r="G178" s="15" t="s">
        <v>580</v>
      </c>
      <c r="H178" s="15">
        <v>71.4</v>
      </c>
      <c r="I178" s="14" t="s">
        <v>25</v>
      </c>
      <c r="J178" s="13" t="s">
        <v>26</v>
      </c>
      <c r="K178" s="14" t="s">
        <v>536</v>
      </c>
      <c r="L178" s="14">
        <v>420</v>
      </c>
      <c r="M178" s="14" t="s">
        <v>581</v>
      </c>
      <c r="N178" s="14" t="s">
        <v>541</v>
      </c>
    </row>
    <row r="179" s="4" customFormat="1" ht="30" customHeight="1" spans="1:14">
      <c r="A179" s="13">
        <f t="shared" si="15"/>
        <v>162</v>
      </c>
      <c r="B179" s="14"/>
      <c r="C179" s="25" t="s">
        <v>582</v>
      </c>
      <c r="D179" s="14" t="s">
        <v>536</v>
      </c>
      <c r="E179" s="15" t="s">
        <v>22</v>
      </c>
      <c r="F179" s="15" t="s">
        <v>583</v>
      </c>
      <c r="G179" s="15" t="s">
        <v>571</v>
      </c>
      <c r="H179" s="15">
        <v>124.8</v>
      </c>
      <c r="I179" s="14" t="s">
        <v>25</v>
      </c>
      <c r="J179" s="13" t="s">
        <v>26</v>
      </c>
      <c r="K179" s="14" t="s">
        <v>536</v>
      </c>
      <c r="L179" s="14">
        <v>510</v>
      </c>
      <c r="M179" s="14" t="s">
        <v>584</v>
      </c>
      <c r="N179" s="14" t="s">
        <v>541</v>
      </c>
    </row>
    <row r="180" s="4" customFormat="1" ht="30" customHeight="1" spans="1:14">
      <c r="A180" s="13">
        <f t="shared" si="15"/>
        <v>163</v>
      </c>
      <c r="B180" s="14"/>
      <c r="C180" s="25" t="s">
        <v>585</v>
      </c>
      <c r="D180" s="14" t="s">
        <v>536</v>
      </c>
      <c r="E180" s="15" t="s">
        <v>22</v>
      </c>
      <c r="F180" s="15" t="s">
        <v>586</v>
      </c>
      <c r="G180" s="15" t="s">
        <v>587</v>
      </c>
      <c r="H180" s="15">
        <v>105.6</v>
      </c>
      <c r="I180" s="14" t="s">
        <v>25</v>
      </c>
      <c r="J180" s="13" t="s">
        <v>26</v>
      </c>
      <c r="K180" s="14" t="s">
        <v>536</v>
      </c>
      <c r="L180" s="14">
        <v>220</v>
      </c>
      <c r="M180" s="14" t="s">
        <v>588</v>
      </c>
      <c r="N180" s="14" t="s">
        <v>541</v>
      </c>
    </row>
    <row r="181" s="4" customFormat="1" ht="30" customHeight="1" spans="1:14">
      <c r="A181" s="13">
        <f t="shared" si="15"/>
        <v>164</v>
      </c>
      <c r="B181" s="14"/>
      <c r="C181" s="25" t="s">
        <v>589</v>
      </c>
      <c r="D181" s="14" t="s">
        <v>536</v>
      </c>
      <c r="E181" s="15" t="s">
        <v>22</v>
      </c>
      <c r="F181" s="15" t="s">
        <v>590</v>
      </c>
      <c r="G181" s="15" t="s">
        <v>580</v>
      </c>
      <c r="H181" s="15">
        <v>71.4</v>
      </c>
      <c r="I181" s="14" t="s">
        <v>25</v>
      </c>
      <c r="J181" s="13" t="s">
        <v>26</v>
      </c>
      <c r="K181" s="14" t="s">
        <v>536</v>
      </c>
      <c r="L181" s="14">
        <v>152</v>
      </c>
      <c r="M181" s="14" t="s">
        <v>591</v>
      </c>
      <c r="N181" s="14" t="s">
        <v>541</v>
      </c>
    </row>
    <row r="182" s="4" customFormat="1" ht="30" customHeight="1" spans="1:14">
      <c r="A182" s="13">
        <f t="shared" si="15"/>
        <v>165</v>
      </c>
      <c r="B182" s="14"/>
      <c r="C182" s="25" t="s">
        <v>592</v>
      </c>
      <c r="D182" s="14" t="s">
        <v>536</v>
      </c>
      <c r="E182" s="15" t="s">
        <v>22</v>
      </c>
      <c r="F182" s="15" t="s">
        <v>590</v>
      </c>
      <c r="G182" s="15" t="s">
        <v>593</v>
      </c>
      <c r="H182" s="15">
        <v>132.6</v>
      </c>
      <c r="I182" s="14" t="s">
        <v>25</v>
      </c>
      <c r="J182" s="13" t="s">
        <v>26</v>
      </c>
      <c r="K182" s="14" t="s">
        <v>536</v>
      </c>
      <c r="L182" s="14">
        <v>240</v>
      </c>
      <c r="M182" s="14" t="s">
        <v>588</v>
      </c>
      <c r="N182" s="14" t="s">
        <v>541</v>
      </c>
    </row>
    <row r="183" s="4" customFormat="1" ht="30" customHeight="1" spans="1:14">
      <c r="A183" s="13">
        <f t="shared" si="15"/>
        <v>166</v>
      </c>
      <c r="B183" s="14"/>
      <c r="C183" s="25" t="s">
        <v>594</v>
      </c>
      <c r="D183" s="14" t="s">
        <v>536</v>
      </c>
      <c r="E183" s="15" t="s">
        <v>22</v>
      </c>
      <c r="F183" s="15" t="s">
        <v>595</v>
      </c>
      <c r="G183" s="15" t="s">
        <v>580</v>
      </c>
      <c r="H183" s="15">
        <v>71.4</v>
      </c>
      <c r="I183" s="14" t="s">
        <v>25</v>
      </c>
      <c r="J183" s="13" t="s">
        <v>26</v>
      </c>
      <c r="K183" s="14" t="s">
        <v>536</v>
      </c>
      <c r="L183" s="14">
        <v>310</v>
      </c>
      <c r="M183" s="14" t="s">
        <v>304</v>
      </c>
      <c r="N183" s="14" t="s">
        <v>541</v>
      </c>
    </row>
    <row r="184" s="4" customFormat="1" ht="30" customHeight="1" spans="1:14">
      <c r="A184" s="13">
        <f t="shared" si="15"/>
        <v>167</v>
      </c>
      <c r="B184" s="14"/>
      <c r="C184" s="25" t="s">
        <v>596</v>
      </c>
      <c r="D184" s="14" t="s">
        <v>536</v>
      </c>
      <c r="E184" s="15" t="s">
        <v>22</v>
      </c>
      <c r="F184" s="15" t="s">
        <v>597</v>
      </c>
      <c r="G184" s="15" t="s">
        <v>598</v>
      </c>
      <c r="H184" s="15">
        <v>102</v>
      </c>
      <c r="I184" s="14" t="s">
        <v>25</v>
      </c>
      <c r="J184" s="13" t="s">
        <v>26</v>
      </c>
      <c r="K184" s="14" t="s">
        <v>536</v>
      </c>
      <c r="L184" s="14">
        <v>320</v>
      </c>
      <c r="M184" s="14" t="s">
        <v>599</v>
      </c>
      <c r="N184" s="14" t="s">
        <v>541</v>
      </c>
    </row>
    <row r="185" s="4" customFormat="1" ht="30" customHeight="1" spans="1:14">
      <c r="A185" s="13">
        <f t="shared" si="15"/>
        <v>168</v>
      </c>
      <c r="B185" s="14"/>
      <c r="C185" s="25" t="s">
        <v>600</v>
      </c>
      <c r="D185" s="14" t="s">
        <v>536</v>
      </c>
      <c r="E185" s="15" t="s">
        <v>22</v>
      </c>
      <c r="F185" s="15" t="s">
        <v>601</v>
      </c>
      <c r="G185" s="15" t="s">
        <v>602</v>
      </c>
      <c r="H185" s="15">
        <v>165</v>
      </c>
      <c r="I185" s="14" t="s">
        <v>25</v>
      </c>
      <c r="J185" s="13" t="s">
        <v>26</v>
      </c>
      <c r="K185" s="14" t="s">
        <v>536</v>
      </c>
      <c r="L185" s="14">
        <v>430</v>
      </c>
      <c r="M185" s="14" t="s">
        <v>312</v>
      </c>
      <c r="N185" s="14" t="s">
        <v>541</v>
      </c>
    </row>
    <row r="186" s="4" customFormat="1" ht="30" customHeight="1" spans="1:14">
      <c r="A186" s="13">
        <f t="shared" si="15"/>
        <v>169</v>
      </c>
      <c r="B186" s="14"/>
      <c r="C186" s="25" t="s">
        <v>603</v>
      </c>
      <c r="D186" s="14" t="s">
        <v>536</v>
      </c>
      <c r="E186" s="15" t="s">
        <v>22</v>
      </c>
      <c r="F186" s="15" t="s">
        <v>604</v>
      </c>
      <c r="G186" s="15" t="s">
        <v>605</v>
      </c>
      <c r="H186" s="15">
        <v>387</v>
      </c>
      <c r="I186" s="14" t="s">
        <v>25</v>
      </c>
      <c r="J186" s="13" t="s">
        <v>26</v>
      </c>
      <c r="K186" s="14" t="s">
        <v>536</v>
      </c>
      <c r="L186" s="14">
        <v>540</v>
      </c>
      <c r="M186" s="14" t="s">
        <v>606</v>
      </c>
      <c r="N186" s="14" t="s">
        <v>541</v>
      </c>
    </row>
    <row r="187" s="4" customFormat="1" ht="30" customHeight="1" spans="1:14">
      <c r="A187" s="13">
        <f t="shared" si="15"/>
        <v>170</v>
      </c>
      <c r="B187" s="14"/>
      <c r="C187" s="25" t="s">
        <v>607</v>
      </c>
      <c r="D187" s="14" t="s">
        <v>536</v>
      </c>
      <c r="E187" s="15" t="s">
        <v>22</v>
      </c>
      <c r="F187" s="15" t="s">
        <v>608</v>
      </c>
      <c r="G187" s="15" t="s">
        <v>609</v>
      </c>
      <c r="H187" s="15">
        <v>59.4</v>
      </c>
      <c r="I187" s="14" t="s">
        <v>25</v>
      </c>
      <c r="J187" s="13" t="s">
        <v>26</v>
      </c>
      <c r="K187" s="14" t="s">
        <v>536</v>
      </c>
      <c r="L187" s="14">
        <v>270</v>
      </c>
      <c r="M187" s="14" t="s">
        <v>561</v>
      </c>
      <c r="N187" s="14" t="s">
        <v>541</v>
      </c>
    </row>
    <row r="188" s="4" customFormat="1" ht="30" customHeight="1" spans="1:14">
      <c r="A188" s="13">
        <f t="shared" ref="A188:A197" si="16">ROW()-17</f>
        <v>171</v>
      </c>
      <c r="B188" s="14"/>
      <c r="C188" s="25" t="s">
        <v>610</v>
      </c>
      <c r="D188" s="14" t="s">
        <v>536</v>
      </c>
      <c r="E188" s="15" t="s">
        <v>22</v>
      </c>
      <c r="F188" s="15" t="s">
        <v>611</v>
      </c>
      <c r="G188" s="15" t="s">
        <v>567</v>
      </c>
      <c r="H188" s="15">
        <v>148.5</v>
      </c>
      <c r="I188" s="14" t="s">
        <v>25</v>
      </c>
      <c r="J188" s="13" t="s">
        <v>26</v>
      </c>
      <c r="K188" s="14" t="s">
        <v>536</v>
      </c>
      <c r="L188" s="14">
        <v>450</v>
      </c>
      <c r="M188" s="14" t="s">
        <v>588</v>
      </c>
      <c r="N188" s="14" t="s">
        <v>541</v>
      </c>
    </row>
    <row r="189" s="4" customFormat="1" ht="30" customHeight="1" spans="1:14">
      <c r="A189" s="13">
        <f t="shared" si="16"/>
        <v>172</v>
      </c>
      <c r="B189" s="14"/>
      <c r="C189" s="25" t="s">
        <v>612</v>
      </c>
      <c r="D189" s="14" t="s">
        <v>536</v>
      </c>
      <c r="E189" s="15" t="s">
        <v>22</v>
      </c>
      <c r="F189" s="15" t="s">
        <v>613</v>
      </c>
      <c r="G189" s="15" t="s">
        <v>614</v>
      </c>
      <c r="H189" s="15">
        <v>136.5</v>
      </c>
      <c r="I189" s="14" t="s">
        <v>25</v>
      </c>
      <c r="J189" s="13" t="s">
        <v>26</v>
      </c>
      <c r="K189" s="14" t="s">
        <v>536</v>
      </c>
      <c r="L189" s="14">
        <v>360</v>
      </c>
      <c r="M189" s="14" t="s">
        <v>615</v>
      </c>
      <c r="N189" s="14" t="s">
        <v>541</v>
      </c>
    </row>
    <row r="190" s="4" customFormat="1" ht="30" customHeight="1" spans="1:14">
      <c r="A190" s="13">
        <f t="shared" si="16"/>
        <v>173</v>
      </c>
      <c r="B190" s="14"/>
      <c r="C190" s="25" t="s">
        <v>616</v>
      </c>
      <c r="D190" s="14" t="s">
        <v>536</v>
      </c>
      <c r="E190" s="15" t="s">
        <v>22</v>
      </c>
      <c r="F190" s="15" t="s">
        <v>617</v>
      </c>
      <c r="G190" s="15" t="s">
        <v>618</v>
      </c>
      <c r="H190" s="15">
        <v>70.2</v>
      </c>
      <c r="I190" s="14" t="s">
        <v>25</v>
      </c>
      <c r="J190" s="13" t="s">
        <v>26</v>
      </c>
      <c r="K190" s="14" t="s">
        <v>536</v>
      </c>
      <c r="L190" s="14">
        <v>280</v>
      </c>
      <c r="M190" s="14" t="s">
        <v>104</v>
      </c>
      <c r="N190" s="14" t="s">
        <v>541</v>
      </c>
    </row>
    <row r="191" s="4" customFormat="1" ht="30" customHeight="1" spans="1:14">
      <c r="A191" s="13">
        <f t="shared" si="16"/>
        <v>174</v>
      </c>
      <c r="B191" s="14"/>
      <c r="C191" s="25" t="s">
        <v>619</v>
      </c>
      <c r="D191" s="14" t="s">
        <v>536</v>
      </c>
      <c r="E191" s="15" t="s">
        <v>22</v>
      </c>
      <c r="F191" s="15" t="s">
        <v>620</v>
      </c>
      <c r="G191" s="15" t="s">
        <v>621</v>
      </c>
      <c r="H191" s="15">
        <v>54.6</v>
      </c>
      <c r="I191" s="14" t="s">
        <v>25</v>
      </c>
      <c r="J191" s="13" t="s">
        <v>26</v>
      </c>
      <c r="K191" s="14" t="s">
        <v>536</v>
      </c>
      <c r="L191" s="14">
        <v>180</v>
      </c>
      <c r="M191" s="14" t="s">
        <v>622</v>
      </c>
      <c r="N191" s="14" t="s">
        <v>541</v>
      </c>
    </row>
    <row r="192" s="4" customFormat="1" ht="30" customHeight="1" spans="1:14">
      <c r="A192" s="13">
        <f t="shared" si="16"/>
        <v>175</v>
      </c>
      <c r="B192" s="14"/>
      <c r="C192" s="25" t="s">
        <v>623</v>
      </c>
      <c r="D192" s="14" t="s">
        <v>536</v>
      </c>
      <c r="E192" s="15" t="s">
        <v>22</v>
      </c>
      <c r="F192" s="15" t="s">
        <v>624</v>
      </c>
      <c r="G192" s="15" t="s">
        <v>625</v>
      </c>
      <c r="H192" s="15">
        <v>85.8</v>
      </c>
      <c r="I192" s="14" t="s">
        <v>25</v>
      </c>
      <c r="J192" s="13" t="s">
        <v>26</v>
      </c>
      <c r="K192" s="14" t="s">
        <v>536</v>
      </c>
      <c r="L192" s="14">
        <v>160</v>
      </c>
      <c r="M192" s="14" t="s">
        <v>626</v>
      </c>
      <c r="N192" s="14" t="s">
        <v>541</v>
      </c>
    </row>
    <row r="193" s="4" customFormat="1" ht="30" customHeight="1" spans="1:14">
      <c r="A193" s="13">
        <f t="shared" si="16"/>
        <v>176</v>
      </c>
      <c r="B193" s="14"/>
      <c r="C193" s="25" t="s">
        <v>627</v>
      </c>
      <c r="D193" s="14" t="s">
        <v>536</v>
      </c>
      <c r="E193" s="15" t="s">
        <v>22</v>
      </c>
      <c r="F193" s="15" t="s">
        <v>628</v>
      </c>
      <c r="G193" s="15" t="s">
        <v>629</v>
      </c>
      <c r="H193" s="15">
        <v>52.8</v>
      </c>
      <c r="I193" s="14" t="s">
        <v>25</v>
      </c>
      <c r="J193" s="13" t="s">
        <v>26</v>
      </c>
      <c r="K193" s="14" t="s">
        <v>536</v>
      </c>
      <c r="L193" s="14">
        <v>150</v>
      </c>
      <c r="M193" s="14" t="s">
        <v>599</v>
      </c>
      <c r="N193" s="14" t="s">
        <v>541</v>
      </c>
    </row>
    <row r="194" s="4" customFormat="1" ht="30" customHeight="1" spans="1:14">
      <c r="A194" s="13">
        <f t="shared" si="16"/>
        <v>177</v>
      </c>
      <c r="B194" s="14"/>
      <c r="C194" s="25" t="s">
        <v>630</v>
      </c>
      <c r="D194" s="14" t="s">
        <v>536</v>
      </c>
      <c r="E194" s="15" t="s">
        <v>22</v>
      </c>
      <c r="F194" s="15" t="s">
        <v>597</v>
      </c>
      <c r="G194" s="15" t="s">
        <v>631</v>
      </c>
      <c r="H194" s="15">
        <v>156</v>
      </c>
      <c r="I194" s="14" t="s">
        <v>25</v>
      </c>
      <c r="J194" s="13" t="s">
        <v>26</v>
      </c>
      <c r="K194" s="14" t="s">
        <v>536</v>
      </c>
      <c r="L194" s="14">
        <v>410</v>
      </c>
      <c r="M194" s="14" t="s">
        <v>224</v>
      </c>
      <c r="N194" s="14" t="s">
        <v>541</v>
      </c>
    </row>
    <row r="195" s="4" customFormat="1" ht="30" customHeight="1" spans="1:14">
      <c r="A195" s="13">
        <f t="shared" si="16"/>
        <v>178</v>
      </c>
      <c r="B195" s="14"/>
      <c r="C195" s="25" t="s">
        <v>632</v>
      </c>
      <c r="D195" s="14" t="s">
        <v>536</v>
      </c>
      <c r="E195" s="15" t="s">
        <v>22</v>
      </c>
      <c r="F195" s="15" t="s">
        <v>633</v>
      </c>
      <c r="G195" s="15" t="s">
        <v>634</v>
      </c>
      <c r="H195" s="15">
        <v>85.8</v>
      </c>
      <c r="I195" s="14" t="s">
        <v>25</v>
      </c>
      <c r="J195" s="13" t="s">
        <v>26</v>
      </c>
      <c r="K195" s="14" t="s">
        <v>536</v>
      </c>
      <c r="L195" s="14">
        <v>230</v>
      </c>
      <c r="M195" s="14" t="s">
        <v>572</v>
      </c>
      <c r="N195" s="14" t="s">
        <v>541</v>
      </c>
    </row>
    <row r="196" s="4" customFormat="1" ht="30" customHeight="1" spans="1:14">
      <c r="A196" s="13">
        <f t="shared" si="16"/>
        <v>179</v>
      </c>
      <c r="B196" s="14"/>
      <c r="C196" s="25" t="s">
        <v>635</v>
      </c>
      <c r="D196" s="14" t="s">
        <v>536</v>
      </c>
      <c r="E196" s="15" t="s">
        <v>22</v>
      </c>
      <c r="F196" s="15" t="s">
        <v>636</v>
      </c>
      <c r="G196" s="15" t="s">
        <v>625</v>
      </c>
      <c r="H196" s="15">
        <v>101.4</v>
      </c>
      <c r="I196" s="14" t="s">
        <v>25</v>
      </c>
      <c r="J196" s="13" t="s">
        <v>26</v>
      </c>
      <c r="K196" s="14" t="s">
        <v>536</v>
      </c>
      <c r="L196" s="14">
        <v>260</v>
      </c>
      <c r="M196" s="14" t="s">
        <v>637</v>
      </c>
      <c r="N196" s="14" t="s">
        <v>541</v>
      </c>
    </row>
    <row r="197" s="4" customFormat="1" ht="30" customHeight="1" spans="1:14">
      <c r="A197" s="13">
        <f t="shared" si="16"/>
        <v>180</v>
      </c>
      <c r="B197" s="14"/>
      <c r="C197" s="25" t="s">
        <v>638</v>
      </c>
      <c r="D197" s="14" t="s">
        <v>536</v>
      </c>
      <c r="E197" s="15" t="s">
        <v>22</v>
      </c>
      <c r="F197" s="15" t="s">
        <v>639</v>
      </c>
      <c r="G197" s="15" t="s">
        <v>640</v>
      </c>
      <c r="H197" s="15">
        <v>78</v>
      </c>
      <c r="I197" s="14" t="s">
        <v>25</v>
      </c>
      <c r="J197" s="13" t="s">
        <v>26</v>
      </c>
      <c r="K197" s="14" t="s">
        <v>536</v>
      </c>
      <c r="L197" s="14">
        <v>280</v>
      </c>
      <c r="M197" s="14" t="s">
        <v>641</v>
      </c>
      <c r="N197" s="14" t="s">
        <v>541</v>
      </c>
    </row>
    <row r="198" s="4" customFormat="1" ht="30" customHeight="1" spans="1:14">
      <c r="A198" s="13">
        <f t="shared" ref="A198:A207" si="17">ROW()-17</f>
        <v>181</v>
      </c>
      <c r="B198" s="14"/>
      <c r="C198" s="25" t="s">
        <v>642</v>
      </c>
      <c r="D198" s="14" t="s">
        <v>536</v>
      </c>
      <c r="E198" s="15" t="s">
        <v>22</v>
      </c>
      <c r="F198" s="15" t="s">
        <v>643</v>
      </c>
      <c r="G198" s="15" t="s">
        <v>644</v>
      </c>
      <c r="H198" s="15">
        <v>191.1</v>
      </c>
      <c r="I198" s="14" t="s">
        <v>25</v>
      </c>
      <c r="J198" s="13" t="s">
        <v>26</v>
      </c>
      <c r="K198" s="14" t="s">
        <v>536</v>
      </c>
      <c r="L198" s="14">
        <v>320</v>
      </c>
      <c r="M198" s="14" t="s">
        <v>549</v>
      </c>
      <c r="N198" s="14" t="s">
        <v>541</v>
      </c>
    </row>
    <row r="199" s="4" customFormat="1" ht="30" customHeight="1" spans="1:14">
      <c r="A199" s="13">
        <f t="shared" si="17"/>
        <v>182</v>
      </c>
      <c r="B199" s="14"/>
      <c r="C199" s="25" t="s">
        <v>645</v>
      </c>
      <c r="D199" s="14" t="s">
        <v>536</v>
      </c>
      <c r="E199" s="15" t="s">
        <v>22</v>
      </c>
      <c r="F199" s="15" t="s">
        <v>646</v>
      </c>
      <c r="G199" s="15" t="s">
        <v>647</v>
      </c>
      <c r="H199" s="15">
        <v>109.2</v>
      </c>
      <c r="I199" s="14" t="s">
        <v>25</v>
      </c>
      <c r="J199" s="13" t="s">
        <v>26</v>
      </c>
      <c r="K199" s="14" t="s">
        <v>536</v>
      </c>
      <c r="L199" s="10">
        <v>290</v>
      </c>
      <c r="M199" s="14" t="s">
        <v>648</v>
      </c>
      <c r="N199" s="14" t="s">
        <v>541</v>
      </c>
    </row>
    <row r="200" s="4" customFormat="1" ht="30" customHeight="1" spans="1:14">
      <c r="A200" s="13">
        <f t="shared" si="17"/>
        <v>183</v>
      </c>
      <c r="B200" s="14"/>
      <c r="C200" s="25" t="s">
        <v>649</v>
      </c>
      <c r="D200" s="14" t="s">
        <v>536</v>
      </c>
      <c r="E200" s="15" t="s">
        <v>22</v>
      </c>
      <c r="F200" s="15" t="s">
        <v>650</v>
      </c>
      <c r="G200" s="15" t="s">
        <v>651</v>
      </c>
      <c r="H200" s="15">
        <v>74.1</v>
      </c>
      <c r="I200" s="14" t="s">
        <v>25</v>
      </c>
      <c r="J200" s="13" t="s">
        <v>26</v>
      </c>
      <c r="K200" s="14" t="s">
        <v>536</v>
      </c>
      <c r="L200" s="10">
        <v>320</v>
      </c>
      <c r="M200" s="14" t="s">
        <v>599</v>
      </c>
      <c r="N200" s="14" t="s">
        <v>541</v>
      </c>
    </row>
    <row r="201" s="4" customFormat="1" ht="30" customHeight="1" spans="1:14">
      <c r="A201" s="13">
        <f t="shared" si="17"/>
        <v>184</v>
      </c>
      <c r="B201" s="14"/>
      <c r="C201" s="25" t="s">
        <v>652</v>
      </c>
      <c r="D201" s="14" t="s">
        <v>536</v>
      </c>
      <c r="E201" s="15" t="s">
        <v>22</v>
      </c>
      <c r="F201" s="15" t="s">
        <v>653</v>
      </c>
      <c r="G201" s="15" t="s">
        <v>631</v>
      </c>
      <c r="H201" s="15">
        <v>156</v>
      </c>
      <c r="I201" s="14" t="s">
        <v>25</v>
      </c>
      <c r="J201" s="13" t="s">
        <v>26</v>
      </c>
      <c r="K201" s="14" t="s">
        <v>536</v>
      </c>
      <c r="L201" s="10">
        <v>350</v>
      </c>
      <c r="M201" s="14" t="s">
        <v>654</v>
      </c>
      <c r="N201" s="14" t="s">
        <v>541</v>
      </c>
    </row>
    <row r="202" s="4" customFormat="1" ht="30" customHeight="1" spans="1:14">
      <c r="A202" s="13">
        <f t="shared" si="17"/>
        <v>185</v>
      </c>
      <c r="B202" s="14"/>
      <c r="C202" s="25" t="s">
        <v>655</v>
      </c>
      <c r="D202" s="14" t="s">
        <v>536</v>
      </c>
      <c r="E202" s="15" t="s">
        <v>22</v>
      </c>
      <c r="F202" s="15" t="s">
        <v>653</v>
      </c>
      <c r="G202" s="15" t="s">
        <v>574</v>
      </c>
      <c r="H202" s="15">
        <v>117</v>
      </c>
      <c r="I202" s="14" t="s">
        <v>25</v>
      </c>
      <c r="J202" s="13" t="s">
        <v>26</v>
      </c>
      <c r="K202" s="14" t="s">
        <v>536</v>
      </c>
      <c r="L202" s="10">
        <v>320</v>
      </c>
      <c r="M202" s="14" t="s">
        <v>588</v>
      </c>
      <c r="N202" s="14" t="s">
        <v>541</v>
      </c>
    </row>
    <row r="203" s="4" customFormat="1" ht="30" customHeight="1" spans="1:14">
      <c r="A203" s="13">
        <f t="shared" si="17"/>
        <v>186</v>
      </c>
      <c r="B203" s="14"/>
      <c r="C203" s="25" t="s">
        <v>656</v>
      </c>
      <c r="D203" s="14" t="s">
        <v>536</v>
      </c>
      <c r="E203" s="15" t="s">
        <v>22</v>
      </c>
      <c r="F203" s="15" t="s">
        <v>657</v>
      </c>
      <c r="G203" s="15" t="s">
        <v>658</v>
      </c>
      <c r="H203" s="15">
        <v>62.4</v>
      </c>
      <c r="I203" s="14" t="s">
        <v>25</v>
      </c>
      <c r="J203" s="13" t="s">
        <v>26</v>
      </c>
      <c r="K203" s="14" t="s">
        <v>536</v>
      </c>
      <c r="L203" s="10">
        <v>410</v>
      </c>
      <c r="M203" s="14" t="s">
        <v>588</v>
      </c>
      <c r="N203" s="14" t="s">
        <v>541</v>
      </c>
    </row>
    <row r="204" s="4" customFormat="1" ht="30" customHeight="1" spans="1:14">
      <c r="A204" s="13">
        <f t="shared" si="17"/>
        <v>187</v>
      </c>
      <c r="B204" s="14"/>
      <c r="C204" s="25" t="s">
        <v>659</v>
      </c>
      <c r="D204" s="14" t="s">
        <v>536</v>
      </c>
      <c r="E204" s="15" t="s">
        <v>22</v>
      </c>
      <c r="F204" s="15" t="s">
        <v>660</v>
      </c>
      <c r="G204" s="15" t="s">
        <v>661</v>
      </c>
      <c r="H204" s="15">
        <v>56.1</v>
      </c>
      <c r="I204" s="14" t="s">
        <v>25</v>
      </c>
      <c r="J204" s="13" t="s">
        <v>26</v>
      </c>
      <c r="K204" s="14" t="s">
        <v>536</v>
      </c>
      <c r="L204" s="10">
        <v>230</v>
      </c>
      <c r="M204" s="14" t="s">
        <v>662</v>
      </c>
      <c r="N204" s="14" t="s">
        <v>541</v>
      </c>
    </row>
    <row r="205" s="4" customFormat="1" ht="30" customHeight="1" spans="1:14">
      <c r="A205" s="13">
        <f t="shared" si="17"/>
        <v>188</v>
      </c>
      <c r="B205" s="14"/>
      <c r="C205" s="14" t="s">
        <v>663</v>
      </c>
      <c r="D205" s="14" t="s">
        <v>455</v>
      </c>
      <c r="E205" s="14" t="s">
        <v>22</v>
      </c>
      <c r="F205" s="14" t="s">
        <v>456</v>
      </c>
      <c r="G205" s="14" t="s">
        <v>664</v>
      </c>
      <c r="H205" s="14">
        <v>90</v>
      </c>
      <c r="I205" s="14" t="s">
        <v>25</v>
      </c>
      <c r="J205" s="13" t="s">
        <v>26</v>
      </c>
      <c r="K205" s="14" t="s">
        <v>536</v>
      </c>
      <c r="L205" s="14">
        <v>675</v>
      </c>
      <c r="M205" s="14" t="s">
        <v>665</v>
      </c>
      <c r="N205" s="14" t="s">
        <v>541</v>
      </c>
    </row>
    <row r="206" s="4" customFormat="1" ht="30" customHeight="1" spans="1:14">
      <c r="A206" s="13">
        <f t="shared" si="17"/>
        <v>189</v>
      </c>
      <c r="B206" s="14"/>
      <c r="C206" s="14" t="s">
        <v>666</v>
      </c>
      <c r="D206" s="14" t="s">
        <v>455</v>
      </c>
      <c r="E206" s="14" t="s">
        <v>22</v>
      </c>
      <c r="F206" s="14" t="s">
        <v>244</v>
      </c>
      <c r="G206" s="14" t="s">
        <v>667</v>
      </c>
      <c r="H206" s="14">
        <v>45</v>
      </c>
      <c r="I206" s="14" t="s">
        <v>25</v>
      </c>
      <c r="J206" s="13" t="s">
        <v>26</v>
      </c>
      <c r="K206" s="14" t="s">
        <v>536</v>
      </c>
      <c r="L206" s="14">
        <v>435</v>
      </c>
      <c r="M206" s="14" t="s">
        <v>668</v>
      </c>
      <c r="N206" s="14" t="s">
        <v>541</v>
      </c>
    </row>
    <row r="207" s="4" customFormat="1" ht="30" customHeight="1" spans="1:14">
      <c r="A207" s="13">
        <f t="shared" si="17"/>
        <v>190</v>
      </c>
      <c r="B207" s="14"/>
      <c r="C207" s="14" t="s">
        <v>669</v>
      </c>
      <c r="D207" s="14" t="s">
        <v>455</v>
      </c>
      <c r="E207" s="14" t="s">
        <v>22</v>
      </c>
      <c r="F207" s="14" t="s">
        <v>670</v>
      </c>
      <c r="G207" s="14" t="s">
        <v>671</v>
      </c>
      <c r="H207" s="14">
        <v>45</v>
      </c>
      <c r="I207" s="14" t="s">
        <v>25</v>
      </c>
      <c r="J207" s="13" t="s">
        <v>26</v>
      </c>
      <c r="K207" s="14" t="s">
        <v>536</v>
      </c>
      <c r="L207" s="14">
        <v>479</v>
      </c>
      <c r="M207" s="14" t="s">
        <v>304</v>
      </c>
      <c r="N207" s="14" t="s">
        <v>541</v>
      </c>
    </row>
    <row r="208" s="4" customFormat="1" ht="30" customHeight="1" spans="1:14">
      <c r="A208" s="13">
        <f t="shared" ref="A208:A217" si="18">ROW()-17</f>
        <v>191</v>
      </c>
      <c r="B208" s="14"/>
      <c r="C208" s="14" t="s">
        <v>672</v>
      </c>
      <c r="D208" s="14" t="s">
        <v>455</v>
      </c>
      <c r="E208" s="14" t="s">
        <v>22</v>
      </c>
      <c r="F208" s="14" t="s">
        <v>520</v>
      </c>
      <c r="G208" s="14" t="s">
        <v>671</v>
      </c>
      <c r="H208" s="14">
        <v>45</v>
      </c>
      <c r="I208" s="14" t="s">
        <v>25</v>
      </c>
      <c r="J208" s="13" t="s">
        <v>26</v>
      </c>
      <c r="K208" s="14" t="s">
        <v>536</v>
      </c>
      <c r="L208" s="14">
        <v>413</v>
      </c>
      <c r="M208" s="14" t="s">
        <v>553</v>
      </c>
      <c r="N208" s="14" t="s">
        <v>541</v>
      </c>
    </row>
    <row r="209" s="4" customFormat="1" ht="30" customHeight="1" spans="1:14">
      <c r="A209" s="13">
        <f t="shared" si="18"/>
        <v>192</v>
      </c>
      <c r="B209" s="14"/>
      <c r="C209" s="14" t="s">
        <v>673</v>
      </c>
      <c r="D209" s="14" t="s">
        <v>455</v>
      </c>
      <c r="E209" s="14" t="s">
        <v>22</v>
      </c>
      <c r="F209" s="14" t="s">
        <v>674</v>
      </c>
      <c r="G209" s="14" t="s">
        <v>675</v>
      </c>
      <c r="H209" s="14">
        <v>45</v>
      </c>
      <c r="I209" s="13" t="s">
        <v>25</v>
      </c>
      <c r="J209" s="13" t="s">
        <v>26</v>
      </c>
      <c r="K209" s="14" t="s">
        <v>536</v>
      </c>
      <c r="L209" s="13">
        <v>378</v>
      </c>
      <c r="M209" s="14" t="s">
        <v>676</v>
      </c>
      <c r="N209" s="14" t="s">
        <v>541</v>
      </c>
    </row>
    <row r="210" s="4" customFormat="1" ht="30" customHeight="1" spans="1:14">
      <c r="A210" s="13">
        <f t="shared" si="18"/>
        <v>193</v>
      </c>
      <c r="B210" s="14"/>
      <c r="C210" s="14" t="s">
        <v>677</v>
      </c>
      <c r="D210" s="14" t="s">
        <v>455</v>
      </c>
      <c r="E210" s="14" t="s">
        <v>22</v>
      </c>
      <c r="F210" s="14" t="s">
        <v>242</v>
      </c>
      <c r="G210" s="14" t="s">
        <v>678</v>
      </c>
      <c r="H210" s="14">
        <v>39</v>
      </c>
      <c r="I210" s="14" t="s">
        <v>25</v>
      </c>
      <c r="J210" s="13" t="s">
        <v>26</v>
      </c>
      <c r="K210" s="14" t="s">
        <v>536</v>
      </c>
      <c r="L210" s="14">
        <v>320</v>
      </c>
      <c r="M210" s="14" t="s">
        <v>679</v>
      </c>
      <c r="N210" s="14" t="s">
        <v>541</v>
      </c>
    </row>
    <row r="211" s="4" customFormat="1" ht="30" customHeight="1" spans="1:14">
      <c r="A211" s="13">
        <f t="shared" si="18"/>
        <v>194</v>
      </c>
      <c r="B211" s="14"/>
      <c r="C211" s="14" t="s">
        <v>680</v>
      </c>
      <c r="D211" s="14" t="s">
        <v>190</v>
      </c>
      <c r="E211" s="14" t="s">
        <v>22</v>
      </c>
      <c r="F211" s="14" t="s">
        <v>681</v>
      </c>
      <c r="G211" s="14" t="s">
        <v>682</v>
      </c>
      <c r="H211" s="14">
        <v>50</v>
      </c>
      <c r="I211" s="14" t="s">
        <v>25</v>
      </c>
      <c r="J211" s="13" t="s">
        <v>26</v>
      </c>
      <c r="K211" s="14" t="s">
        <v>536</v>
      </c>
      <c r="L211" s="14">
        <v>1000</v>
      </c>
      <c r="M211" s="14" t="s">
        <v>683</v>
      </c>
      <c r="N211" s="14" t="s">
        <v>541</v>
      </c>
    </row>
    <row r="212" s="4" customFormat="1" ht="30" customHeight="1" spans="1:14">
      <c r="A212" s="13">
        <f t="shared" si="18"/>
        <v>195</v>
      </c>
      <c r="B212" s="14"/>
      <c r="C212" s="14" t="s">
        <v>684</v>
      </c>
      <c r="D212" s="14" t="s">
        <v>190</v>
      </c>
      <c r="E212" s="14" t="s">
        <v>22</v>
      </c>
      <c r="F212" s="14" t="s">
        <v>685</v>
      </c>
      <c r="G212" s="14" t="s">
        <v>686</v>
      </c>
      <c r="H212" s="14">
        <v>250</v>
      </c>
      <c r="I212" s="14" t="s">
        <v>25</v>
      </c>
      <c r="J212" s="13" t="s">
        <v>26</v>
      </c>
      <c r="K212" s="14" t="s">
        <v>536</v>
      </c>
      <c r="L212" s="14">
        <v>2120</v>
      </c>
      <c r="M212" s="14" t="s">
        <v>687</v>
      </c>
      <c r="N212" s="14" t="s">
        <v>541</v>
      </c>
    </row>
    <row r="213" s="4" customFormat="1" ht="30" customHeight="1" spans="1:14">
      <c r="A213" s="13">
        <f t="shared" si="18"/>
        <v>196</v>
      </c>
      <c r="B213" s="14"/>
      <c r="C213" s="14" t="s">
        <v>688</v>
      </c>
      <c r="D213" s="14" t="s">
        <v>190</v>
      </c>
      <c r="E213" s="14" t="s">
        <v>22</v>
      </c>
      <c r="F213" s="14" t="s">
        <v>363</v>
      </c>
      <c r="G213" s="14" t="s">
        <v>689</v>
      </c>
      <c r="H213" s="14">
        <v>100</v>
      </c>
      <c r="I213" s="14" t="s">
        <v>25</v>
      </c>
      <c r="J213" s="13" t="s">
        <v>26</v>
      </c>
      <c r="K213" s="14" t="s">
        <v>536</v>
      </c>
      <c r="L213" s="14">
        <v>215</v>
      </c>
      <c r="M213" s="14" t="s">
        <v>690</v>
      </c>
      <c r="N213" s="14" t="s">
        <v>541</v>
      </c>
    </row>
    <row r="214" s="4" customFormat="1" ht="30" customHeight="1" spans="1:14">
      <c r="A214" s="13">
        <f t="shared" si="18"/>
        <v>197</v>
      </c>
      <c r="B214" s="14"/>
      <c r="C214" s="14" t="s">
        <v>691</v>
      </c>
      <c r="D214" s="14" t="s">
        <v>330</v>
      </c>
      <c r="E214" s="14" t="s">
        <v>22</v>
      </c>
      <c r="F214" s="14" t="s">
        <v>692</v>
      </c>
      <c r="G214" s="14" t="s">
        <v>693</v>
      </c>
      <c r="H214" s="14">
        <v>75</v>
      </c>
      <c r="I214" s="14" t="s">
        <v>25</v>
      </c>
      <c r="J214" s="13" t="s">
        <v>26</v>
      </c>
      <c r="K214" s="14" t="s">
        <v>536</v>
      </c>
      <c r="L214" s="14">
        <v>58</v>
      </c>
      <c r="M214" s="14" t="s">
        <v>451</v>
      </c>
      <c r="N214" s="14" t="s">
        <v>541</v>
      </c>
    </row>
    <row r="215" s="4" customFormat="1" ht="30" customHeight="1" spans="1:14">
      <c r="A215" s="13">
        <f t="shared" si="18"/>
        <v>198</v>
      </c>
      <c r="B215" s="14"/>
      <c r="C215" s="14" t="s">
        <v>694</v>
      </c>
      <c r="D215" s="14" t="s">
        <v>330</v>
      </c>
      <c r="E215" s="14" t="s">
        <v>22</v>
      </c>
      <c r="F215" s="14" t="s">
        <v>336</v>
      </c>
      <c r="G215" s="14" t="s">
        <v>695</v>
      </c>
      <c r="H215" s="14">
        <v>90</v>
      </c>
      <c r="I215" s="14" t="s">
        <v>25</v>
      </c>
      <c r="J215" s="13" t="s">
        <v>26</v>
      </c>
      <c r="K215" s="14" t="s">
        <v>536</v>
      </c>
      <c r="L215" s="14">
        <v>60</v>
      </c>
      <c r="M215" s="14" t="s">
        <v>696</v>
      </c>
      <c r="N215" s="14" t="s">
        <v>541</v>
      </c>
    </row>
    <row r="216" s="4" customFormat="1" ht="30" customHeight="1" spans="1:14">
      <c r="A216" s="13">
        <f t="shared" si="18"/>
        <v>199</v>
      </c>
      <c r="B216" s="14"/>
      <c r="C216" s="14" t="s">
        <v>697</v>
      </c>
      <c r="D216" s="14" t="s">
        <v>330</v>
      </c>
      <c r="E216" s="14" t="s">
        <v>22</v>
      </c>
      <c r="F216" s="14" t="s">
        <v>336</v>
      </c>
      <c r="G216" s="14" t="s">
        <v>698</v>
      </c>
      <c r="H216" s="14">
        <v>90</v>
      </c>
      <c r="I216" s="14" t="s">
        <v>25</v>
      </c>
      <c r="J216" s="13" t="s">
        <v>26</v>
      </c>
      <c r="K216" s="14" t="s">
        <v>536</v>
      </c>
      <c r="L216" s="14">
        <v>900</v>
      </c>
      <c r="M216" s="14" t="s">
        <v>451</v>
      </c>
      <c r="N216" s="14" t="s">
        <v>541</v>
      </c>
    </row>
    <row r="217" s="4" customFormat="1" ht="30" customHeight="1" spans="1:14">
      <c r="A217" s="13">
        <f t="shared" si="18"/>
        <v>200</v>
      </c>
      <c r="B217" s="14"/>
      <c r="C217" s="14" t="s">
        <v>699</v>
      </c>
      <c r="D217" s="14" t="s">
        <v>330</v>
      </c>
      <c r="E217" s="14" t="s">
        <v>22</v>
      </c>
      <c r="F217" s="14" t="s">
        <v>342</v>
      </c>
      <c r="G217" s="14" t="s">
        <v>700</v>
      </c>
      <c r="H217" s="14">
        <v>64</v>
      </c>
      <c r="I217" s="14" t="s">
        <v>25</v>
      </c>
      <c r="J217" s="13" t="s">
        <v>26</v>
      </c>
      <c r="K217" s="14" t="s">
        <v>536</v>
      </c>
      <c r="L217" s="14">
        <v>365</v>
      </c>
      <c r="M217" s="14" t="s">
        <v>451</v>
      </c>
      <c r="N217" s="14" t="s">
        <v>541</v>
      </c>
    </row>
    <row r="218" s="4" customFormat="1" ht="30" customHeight="1" spans="1:14">
      <c r="A218" s="13">
        <f t="shared" ref="A218:A227" si="19">ROW()-17</f>
        <v>201</v>
      </c>
      <c r="B218" s="14"/>
      <c r="C218" s="14" t="s">
        <v>701</v>
      </c>
      <c r="D218" s="14" t="s">
        <v>330</v>
      </c>
      <c r="E218" s="14" t="s">
        <v>22</v>
      </c>
      <c r="F218" s="14" t="s">
        <v>331</v>
      </c>
      <c r="G218" s="14" t="s">
        <v>702</v>
      </c>
      <c r="H218" s="27">
        <v>30</v>
      </c>
      <c r="I218" s="14" t="s">
        <v>25</v>
      </c>
      <c r="J218" s="13" t="s">
        <v>26</v>
      </c>
      <c r="K218" s="14" t="s">
        <v>536</v>
      </c>
      <c r="L218" s="14">
        <v>71</v>
      </c>
      <c r="M218" s="14" t="s">
        <v>703</v>
      </c>
      <c r="N218" s="14" t="s">
        <v>541</v>
      </c>
    </row>
    <row r="219" s="4" customFormat="1" ht="30" customHeight="1" spans="1:14">
      <c r="A219" s="13">
        <f t="shared" si="19"/>
        <v>202</v>
      </c>
      <c r="B219" s="14"/>
      <c r="C219" s="14" t="s">
        <v>704</v>
      </c>
      <c r="D219" s="14" t="s">
        <v>330</v>
      </c>
      <c r="E219" s="14" t="s">
        <v>22</v>
      </c>
      <c r="F219" s="14" t="s">
        <v>705</v>
      </c>
      <c r="G219" s="14" t="s">
        <v>706</v>
      </c>
      <c r="H219" s="14">
        <v>55</v>
      </c>
      <c r="I219" s="14" t="s">
        <v>25</v>
      </c>
      <c r="J219" s="13" t="s">
        <v>26</v>
      </c>
      <c r="K219" s="14" t="s">
        <v>536</v>
      </c>
      <c r="L219" s="14">
        <v>56</v>
      </c>
      <c r="M219" s="14" t="s">
        <v>451</v>
      </c>
      <c r="N219" s="14" t="s">
        <v>541</v>
      </c>
    </row>
    <row r="220" s="4" customFormat="1" ht="30" customHeight="1" spans="1:14">
      <c r="A220" s="13">
        <f t="shared" si="19"/>
        <v>203</v>
      </c>
      <c r="B220" s="14"/>
      <c r="C220" s="14" t="s">
        <v>707</v>
      </c>
      <c r="D220" s="14" t="s">
        <v>330</v>
      </c>
      <c r="E220" s="14" t="s">
        <v>22</v>
      </c>
      <c r="F220" s="14" t="s">
        <v>708</v>
      </c>
      <c r="G220" s="14" t="s">
        <v>709</v>
      </c>
      <c r="H220" s="14">
        <v>50</v>
      </c>
      <c r="I220" s="14" t="s">
        <v>25</v>
      </c>
      <c r="J220" s="13" t="s">
        <v>26</v>
      </c>
      <c r="K220" s="14" t="s">
        <v>536</v>
      </c>
      <c r="L220" s="14">
        <v>96</v>
      </c>
      <c r="M220" s="14" t="s">
        <v>710</v>
      </c>
      <c r="N220" s="14" t="s">
        <v>541</v>
      </c>
    </row>
    <row r="221" s="4" customFormat="1" ht="30" customHeight="1" spans="1:14">
      <c r="A221" s="13">
        <f t="shared" si="19"/>
        <v>204</v>
      </c>
      <c r="B221" s="14"/>
      <c r="C221" s="14" t="s">
        <v>711</v>
      </c>
      <c r="D221" s="14" t="s">
        <v>330</v>
      </c>
      <c r="E221" s="14" t="s">
        <v>22</v>
      </c>
      <c r="F221" s="14" t="s">
        <v>712</v>
      </c>
      <c r="G221" s="14" t="s">
        <v>713</v>
      </c>
      <c r="H221" s="14">
        <v>45</v>
      </c>
      <c r="I221" s="14" t="s">
        <v>25</v>
      </c>
      <c r="J221" s="13" t="s">
        <v>26</v>
      </c>
      <c r="K221" s="14" t="s">
        <v>536</v>
      </c>
      <c r="L221" s="14">
        <v>45</v>
      </c>
      <c r="M221" s="14" t="s">
        <v>714</v>
      </c>
      <c r="N221" s="14" t="s">
        <v>541</v>
      </c>
    </row>
    <row r="222" s="4" customFormat="1" ht="30" customHeight="1" spans="1:14">
      <c r="A222" s="13">
        <f t="shared" si="19"/>
        <v>205</v>
      </c>
      <c r="B222" s="14"/>
      <c r="C222" s="14" t="s">
        <v>715</v>
      </c>
      <c r="D222" s="14" t="s">
        <v>130</v>
      </c>
      <c r="E222" s="14" t="s">
        <v>22</v>
      </c>
      <c r="F222" s="14" t="s">
        <v>716</v>
      </c>
      <c r="G222" s="14" t="s">
        <v>717</v>
      </c>
      <c r="H222" s="14">
        <v>21</v>
      </c>
      <c r="I222" s="14" t="s">
        <v>25</v>
      </c>
      <c r="J222" s="13" t="s">
        <v>26</v>
      </c>
      <c r="K222" s="14" t="s">
        <v>536</v>
      </c>
      <c r="L222" s="14">
        <v>25</v>
      </c>
      <c r="M222" s="14" t="s">
        <v>718</v>
      </c>
      <c r="N222" s="14" t="s">
        <v>541</v>
      </c>
    </row>
    <row r="223" s="4" customFormat="1" ht="30" customHeight="1" spans="1:14">
      <c r="A223" s="13">
        <f t="shared" si="19"/>
        <v>206</v>
      </c>
      <c r="B223" s="14"/>
      <c r="C223" s="14" t="s">
        <v>719</v>
      </c>
      <c r="D223" s="14" t="s">
        <v>130</v>
      </c>
      <c r="E223" s="14" t="s">
        <v>22</v>
      </c>
      <c r="F223" s="14" t="s">
        <v>720</v>
      </c>
      <c r="G223" s="14" t="s">
        <v>721</v>
      </c>
      <c r="H223" s="14">
        <v>19</v>
      </c>
      <c r="I223" s="14" t="s">
        <v>25</v>
      </c>
      <c r="J223" s="13" t="s">
        <v>26</v>
      </c>
      <c r="K223" s="14" t="s">
        <v>536</v>
      </c>
      <c r="L223" s="14">
        <v>46</v>
      </c>
      <c r="M223" s="14" t="s">
        <v>722</v>
      </c>
      <c r="N223" s="14" t="s">
        <v>541</v>
      </c>
    </row>
    <row r="224" s="4" customFormat="1" ht="30" customHeight="1" spans="1:14">
      <c r="A224" s="13">
        <f t="shared" si="19"/>
        <v>207</v>
      </c>
      <c r="B224" s="14"/>
      <c r="C224" s="14" t="s">
        <v>723</v>
      </c>
      <c r="D224" s="14" t="s">
        <v>130</v>
      </c>
      <c r="E224" s="14" t="s">
        <v>22</v>
      </c>
      <c r="F224" s="14" t="s">
        <v>724</v>
      </c>
      <c r="G224" s="14" t="s">
        <v>725</v>
      </c>
      <c r="H224" s="14">
        <v>42</v>
      </c>
      <c r="I224" s="14" t="s">
        <v>25</v>
      </c>
      <c r="J224" s="13" t="s">
        <v>26</v>
      </c>
      <c r="K224" s="14" t="s">
        <v>536</v>
      </c>
      <c r="L224" s="14">
        <v>42</v>
      </c>
      <c r="M224" s="14" t="s">
        <v>89</v>
      </c>
      <c r="N224" s="14" t="s">
        <v>541</v>
      </c>
    </row>
    <row r="225" s="4" customFormat="1" ht="30" customHeight="1" spans="1:14">
      <c r="A225" s="13">
        <f t="shared" si="19"/>
        <v>208</v>
      </c>
      <c r="B225" s="14"/>
      <c r="C225" s="14" t="s">
        <v>726</v>
      </c>
      <c r="D225" s="14" t="s">
        <v>130</v>
      </c>
      <c r="E225" s="14" t="s">
        <v>22</v>
      </c>
      <c r="F225" s="14" t="s">
        <v>727</v>
      </c>
      <c r="G225" s="14" t="s">
        <v>728</v>
      </c>
      <c r="H225" s="14">
        <v>26</v>
      </c>
      <c r="I225" s="14" t="s">
        <v>25</v>
      </c>
      <c r="J225" s="13" t="s">
        <v>26</v>
      </c>
      <c r="K225" s="14" t="s">
        <v>536</v>
      </c>
      <c r="L225" s="14">
        <v>37</v>
      </c>
      <c r="M225" s="14" t="s">
        <v>729</v>
      </c>
      <c r="N225" s="14" t="s">
        <v>541</v>
      </c>
    </row>
    <row r="226" s="4" customFormat="1" ht="30" customHeight="1" spans="1:14">
      <c r="A226" s="13">
        <f t="shared" si="19"/>
        <v>209</v>
      </c>
      <c r="B226" s="14"/>
      <c r="C226" s="14" t="s">
        <v>730</v>
      </c>
      <c r="D226" s="14" t="s">
        <v>130</v>
      </c>
      <c r="E226" s="14" t="s">
        <v>22</v>
      </c>
      <c r="F226" s="14" t="s">
        <v>731</v>
      </c>
      <c r="G226" s="14" t="s">
        <v>732</v>
      </c>
      <c r="H226" s="14">
        <v>18</v>
      </c>
      <c r="I226" s="14" t="s">
        <v>25</v>
      </c>
      <c r="J226" s="13" t="s">
        <v>26</v>
      </c>
      <c r="K226" s="14" t="s">
        <v>536</v>
      </c>
      <c r="L226" s="14">
        <v>26</v>
      </c>
      <c r="M226" s="14" t="s">
        <v>733</v>
      </c>
      <c r="N226" s="14" t="s">
        <v>541</v>
      </c>
    </row>
    <row r="227" s="4" customFormat="1" ht="30" customHeight="1" spans="1:14">
      <c r="A227" s="13">
        <f t="shared" si="19"/>
        <v>210</v>
      </c>
      <c r="B227" s="14"/>
      <c r="C227" s="14" t="s">
        <v>734</v>
      </c>
      <c r="D227" s="14" t="s">
        <v>130</v>
      </c>
      <c r="E227" s="14" t="s">
        <v>22</v>
      </c>
      <c r="F227" s="14" t="s">
        <v>735</v>
      </c>
      <c r="G227" s="14" t="s">
        <v>736</v>
      </c>
      <c r="H227" s="14">
        <v>15</v>
      </c>
      <c r="I227" s="14" t="s">
        <v>25</v>
      </c>
      <c r="J227" s="13" t="s">
        <v>26</v>
      </c>
      <c r="K227" s="14" t="s">
        <v>536</v>
      </c>
      <c r="L227" s="14">
        <v>11</v>
      </c>
      <c r="M227" s="14" t="s">
        <v>737</v>
      </c>
      <c r="N227" s="14" t="s">
        <v>541</v>
      </c>
    </row>
    <row r="228" s="4" customFormat="1" ht="30" customHeight="1" spans="1:14">
      <c r="A228" s="13">
        <f t="shared" ref="A228:A237" si="20">ROW()-17</f>
        <v>211</v>
      </c>
      <c r="B228" s="14"/>
      <c r="C228" s="14" t="s">
        <v>738</v>
      </c>
      <c r="D228" s="14" t="s">
        <v>130</v>
      </c>
      <c r="E228" s="14" t="s">
        <v>22</v>
      </c>
      <c r="F228" s="14" t="s">
        <v>739</v>
      </c>
      <c r="G228" s="14" t="s">
        <v>740</v>
      </c>
      <c r="H228" s="14">
        <v>20</v>
      </c>
      <c r="I228" s="14" t="s">
        <v>25</v>
      </c>
      <c r="J228" s="13" t="s">
        <v>26</v>
      </c>
      <c r="K228" s="14" t="s">
        <v>536</v>
      </c>
      <c r="L228" s="14">
        <v>20</v>
      </c>
      <c r="M228" s="14" t="s">
        <v>733</v>
      </c>
      <c r="N228" s="14" t="s">
        <v>541</v>
      </c>
    </row>
    <row r="229" s="4" customFormat="1" ht="30" customHeight="1" spans="1:14">
      <c r="A229" s="13">
        <f t="shared" si="20"/>
        <v>212</v>
      </c>
      <c r="B229" s="14"/>
      <c r="C229" s="14" t="s">
        <v>741</v>
      </c>
      <c r="D229" s="14" t="s">
        <v>130</v>
      </c>
      <c r="E229" s="14" t="s">
        <v>22</v>
      </c>
      <c r="F229" s="14" t="s">
        <v>742</v>
      </c>
      <c r="G229" s="14" t="s">
        <v>743</v>
      </c>
      <c r="H229" s="14">
        <v>34</v>
      </c>
      <c r="I229" s="14" t="s">
        <v>25</v>
      </c>
      <c r="J229" s="13" t="s">
        <v>26</v>
      </c>
      <c r="K229" s="14" t="s">
        <v>536</v>
      </c>
      <c r="L229" s="14">
        <v>53</v>
      </c>
      <c r="M229" s="14" t="s">
        <v>744</v>
      </c>
      <c r="N229" s="14" t="s">
        <v>541</v>
      </c>
    </row>
    <row r="230" s="4" customFormat="1" ht="30" customHeight="1" spans="1:14">
      <c r="A230" s="13">
        <f t="shared" si="20"/>
        <v>213</v>
      </c>
      <c r="B230" s="14"/>
      <c r="C230" s="14" t="s">
        <v>745</v>
      </c>
      <c r="D230" s="14" t="s">
        <v>130</v>
      </c>
      <c r="E230" s="14" t="s">
        <v>22</v>
      </c>
      <c r="F230" s="14" t="s">
        <v>746</v>
      </c>
      <c r="G230" s="14" t="s">
        <v>747</v>
      </c>
      <c r="H230" s="14">
        <v>16</v>
      </c>
      <c r="I230" s="14" t="s">
        <v>25</v>
      </c>
      <c r="J230" s="13" t="s">
        <v>26</v>
      </c>
      <c r="K230" s="14" t="s">
        <v>536</v>
      </c>
      <c r="L230" s="14">
        <v>25</v>
      </c>
      <c r="M230" s="14" t="s">
        <v>748</v>
      </c>
      <c r="N230" s="14" t="s">
        <v>541</v>
      </c>
    </row>
    <row r="231" s="4" customFormat="1" ht="30" customHeight="1" spans="1:14">
      <c r="A231" s="13">
        <f t="shared" si="20"/>
        <v>214</v>
      </c>
      <c r="B231" s="14"/>
      <c r="C231" s="14" t="s">
        <v>749</v>
      </c>
      <c r="D231" s="14" t="s">
        <v>130</v>
      </c>
      <c r="E231" s="14" t="s">
        <v>22</v>
      </c>
      <c r="F231" s="14" t="s">
        <v>750</v>
      </c>
      <c r="G231" s="14" t="s">
        <v>751</v>
      </c>
      <c r="H231" s="14">
        <v>40</v>
      </c>
      <c r="I231" s="14" t="s">
        <v>25</v>
      </c>
      <c r="J231" s="13" t="s">
        <v>26</v>
      </c>
      <c r="K231" s="14" t="s">
        <v>536</v>
      </c>
      <c r="L231" s="14">
        <v>22</v>
      </c>
      <c r="M231" s="14" t="s">
        <v>733</v>
      </c>
      <c r="N231" s="14" t="s">
        <v>541</v>
      </c>
    </row>
    <row r="232" s="4" customFormat="1" ht="30" customHeight="1" spans="1:14">
      <c r="A232" s="13">
        <f t="shared" si="20"/>
        <v>215</v>
      </c>
      <c r="B232" s="14"/>
      <c r="C232" s="14" t="s">
        <v>752</v>
      </c>
      <c r="D232" s="14" t="s">
        <v>130</v>
      </c>
      <c r="E232" s="14" t="s">
        <v>22</v>
      </c>
      <c r="F232" s="14" t="s">
        <v>753</v>
      </c>
      <c r="G232" s="14" t="s">
        <v>754</v>
      </c>
      <c r="H232" s="14">
        <v>10</v>
      </c>
      <c r="I232" s="14" t="s">
        <v>25</v>
      </c>
      <c r="J232" s="13" t="s">
        <v>26</v>
      </c>
      <c r="K232" s="14" t="s">
        <v>536</v>
      </c>
      <c r="L232" s="14">
        <v>25</v>
      </c>
      <c r="M232" s="14" t="s">
        <v>748</v>
      </c>
      <c r="N232" s="14" t="s">
        <v>541</v>
      </c>
    </row>
    <row r="233" s="4" customFormat="1" ht="30" customHeight="1" spans="1:14">
      <c r="A233" s="13">
        <f t="shared" si="20"/>
        <v>216</v>
      </c>
      <c r="B233" s="14"/>
      <c r="C233" s="14" t="s">
        <v>755</v>
      </c>
      <c r="D233" s="14" t="s">
        <v>130</v>
      </c>
      <c r="E233" s="14" t="s">
        <v>22</v>
      </c>
      <c r="F233" s="14" t="s">
        <v>753</v>
      </c>
      <c r="G233" s="14" t="s">
        <v>754</v>
      </c>
      <c r="H233" s="14">
        <v>10</v>
      </c>
      <c r="I233" s="14" t="s">
        <v>25</v>
      </c>
      <c r="J233" s="13" t="s">
        <v>26</v>
      </c>
      <c r="K233" s="14" t="s">
        <v>536</v>
      </c>
      <c r="L233" s="14">
        <v>20</v>
      </c>
      <c r="M233" s="14" t="s">
        <v>733</v>
      </c>
      <c r="N233" s="14" t="s">
        <v>541</v>
      </c>
    </row>
    <row r="234" s="4" customFormat="1" ht="30" customHeight="1" spans="1:14">
      <c r="A234" s="13">
        <f t="shared" si="20"/>
        <v>217</v>
      </c>
      <c r="B234" s="14"/>
      <c r="C234" s="14" t="s">
        <v>756</v>
      </c>
      <c r="D234" s="14" t="s">
        <v>130</v>
      </c>
      <c r="E234" s="14" t="s">
        <v>22</v>
      </c>
      <c r="F234" s="14" t="s">
        <v>757</v>
      </c>
      <c r="G234" s="14" t="s">
        <v>758</v>
      </c>
      <c r="H234" s="14">
        <v>28</v>
      </c>
      <c r="I234" s="14" t="s">
        <v>25</v>
      </c>
      <c r="J234" s="13" t="s">
        <v>26</v>
      </c>
      <c r="K234" s="14" t="s">
        <v>536</v>
      </c>
      <c r="L234" s="14">
        <v>20</v>
      </c>
      <c r="M234" s="14" t="s">
        <v>568</v>
      </c>
      <c r="N234" s="14" t="s">
        <v>541</v>
      </c>
    </row>
    <row r="235" s="4" customFormat="1" ht="30" customHeight="1" spans="1:14">
      <c r="A235" s="13">
        <f t="shared" si="20"/>
        <v>218</v>
      </c>
      <c r="B235" s="14"/>
      <c r="C235" s="14" t="s">
        <v>759</v>
      </c>
      <c r="D235" s="14" t="s">
        <v>130</v>
      </c>
      <c r="E235" s="14" t="s">
        <v>22</v>
      </c>
      <c r="F235" s="14" t="s">
        <v>760</v>
      </c>
      <c r="G235" s="14" t="s">
        <v>761</v>
      </c>
      <c r="H235" s="14">
        <v>23</v>
      </c>
      <c r="I235" s="14" t="s">
        <v>25</v>
      </c>
      <c r="J235" s="13" t="s">
        <v>26</v>
      </c>
      <c r="K235" s="14" t="s">
        <v>536</v>
      </c>
      <c r="L235" s="14">
        <v>20</v>
      </c>
      <c r="M235" s="14" t="s">
        <v>748</v>
      </c>
      <c r="N235" s="14" t="s">
        <v>541</v>
      </c>
    </row>
    <row r="236" s="4" customFormat="1" ht="30" customHeight="1" spans="1:14">
      <c r="A236" s="13">
        <f t="shared" si="20"/>
        <v>219</v>
      </c>
      <c r="B236" s="14"/>
      <c r="C236" s="14" t="s">
        <v>762</v>
      </c>
      <c r="D236" s="14" t="s">
        <v>130</v>
      </c>
      <c r="E236" s="14" t="s">
        <v>22</v>
      </c>
      <c r="F236" s="14" t="s">
        <v>763</v>
      </c>
      <c r="G236" s="14" t="s">
        <v>764</v>
      </c>
      <c r="H236" s="14">
        <v>8</v>
      </c>
      <c r="I236" s="14" t="s">
        <v>25</v>
      </c>
      <c r="J236" s="13" t="s">
        <v>26</v>
      </c>
      <c r="K236" s="14" t="s">
        <v>536</v>
      </c>
      <c r="L236" s="14">
        <v>28</v>
      </c>
      <c r="M236" s="14" t="s">
        <v>765</v>
      </c>
      <c r="N236" s="14" t="s">
        <v>541</v>
      </c>
    </row>
    <row r="237" s="4" customFormat="1" ht="30" customHeight="1" spans="1:14">
      <c r="A237" s="13">
        <f t="shared" si="20"/>
        <v>220</v>
      </c>
      <c r="B237" s="14"/>
      <c r="C237" s="14" t="s">
        <v>766</v>
      </c>
      <c r="D237" s="14" t="s">
        <v>130</v>
      </c>
      <c r="E237" s="14" t="s">
        <v>22</v>
      </c>
      <c r="F237" s="14" t="s">
        <v>767</v>
      </c>
      <c r="G237" s="14" t="s">
        <v>768</v>
      </c>
      <c r="H237" s="14">
        <v>48</v>
      </c>
      <c r="I237" s="14" t="s">
        <v>25</v>
      </c>
      <c r="J237" s="13" t="s">
        <v>26</v>
      </c>
      <c r="K237" s="14" t="s">
        <v>536</v>
      </c>
      <c r="L237" s="14">
        <v>30</v>
      </c>
      <c r="M237" s="14" t="s">
        <v>769</v>
      </c>
      <c r="N237" s="14" t="s">
        <v>541</v>
      </c>
    </row>
    <row r="238" s="4" customFormat="1" ht="30" customHeight="1" spans="1:14">
      <c r="A238" s="13">
        <f t="shared" ref="A238:A247" si="21">ROW()-17</f>
        <v>221</v>
      </c>
      <c r="B238" s="14"/>
      <c r="C238" s="14" t="s">
        <v>770</v>
      </c>
      <c r="D238" s="14" t="s">
        <v>130</v>
      </c>
      <c r="E238" s="14" t="s">
        <v>22</v>
      </c>
      <c r="F238" s="14" t="s">
        <v>771</v>
      </c>
      <c r="G238" s="14" t="s">
        <v>772</v>
      </c>
      <c r="H238" s="14">
        <v>27</v>
      </c>
      <c r="I238" s="14" t="s">
        <v>25</v>
      </c>
      <c r="J238" s="13" t="s">
        <v>26</v>
      </c>
      <c r="K238" s="14" t="s">
        <v>536</v>
      </c>
      <c r="L238" s="14">
        <v>10</v>
      </c>
      <c r="M238" s="14" t="s">
        <v>773</v>
      </c>
      <c r="N238" s="14" t="s">
        <v>541</v>
      </c>
    </row>
    <row r="239" s="4" customFormat="1" ht="30" customHeight="1" spans="1:14">
      <c r="A239" s="13">
        <f t="shared" si="21"/>
        <v>222</v>
      </c>
      <c r="B239" s="14"/>
      <c r="C239" s="14" t="s">
        <v>774</v>
      </c>
      <c r="D239" s="14" t="s">
        <v>369</v>
      </c>
      <c r="E239" s="14" t="s">
        <v>22</v>
      </c>
      <c r="F239" s="14" t="s">
        <v>775</v>
      </c>
      <c r="G239" s="14" t="s">
        <v>776</v>
      </c>
      <c r="H239" s="14">
        <v>163.3</v>
      </c>
      <c r="I239" s="14" t="s">
        <v>25</v>
      </c>
      <c r="J239" s="13" t="s">
        <v>26</v>
      </c>
      <c r="K239" s="14" t="s">
        <v>536</v>
      </c>
      <c r="L239" s="14">
        <v>560</v>
      </c>
      <c r="M239" s="13" t="s">
        <v>777</v>
      </c>
      <c r="N239" s="14" t="s">
        <v>541</v>
      </c>
    </row>
    <row r="240" s="4" customFormat="1" ht="30" customHeight="1" spans="1:14">
      <c r="A240" s="13">
        <f t="shared" si="21"/>
        <v>223</v>
      </c>
      <c r="B240" s="14"/>
      <c r="C240" s="14" t="s">
        <v>778</v>
      </c>
      <c r="D240" s="14" t="s">
        <v>369</v>
      </c>
      <c r="E240" s="14" t="s">
        <v>22</v>
      </c>
      <c r="F240" s="14" t="s">
        <v>779</v>
      </c>
      <c r="G240" s="14" t="s">
        <v>780</v>
      </c>
      <c r="H240" s="14">
        <v>10</v>
      </c>
      <c r="I240" s="14" t="s">
        <v>25</v>
      </c>
      <c r="J240" s="13" t="s">
        <v>26</v>
      </c>
      <c r="K240" s="14" t="s">
        <v>536</v>
      </c>
      <c r="L240" s="14">
        <v>10</v>
      </c>
      <c r="M240" s="13" t="s">
        <v>781</v>
      </c>
      <c r="N240" s="14" t="s">
        <v>541</v>
      </c>
    </row>
    <row r="241" s="4" customFormat="1" ht="30" customHeight="1" spans="1:14">
      <c r="A241" s="13">
        <f t="shared" si="21"/>
        <v>224</v>
      </c>
      <c r="B241" s="14"/>
      <c r="C241" s="14" t="s">
        <v>782</v>
      </c>
      <c r="D241" s="14" t="s">
        <v>369</v>
      </c>
      <c r="E241" s="14" t="s">
        <v>22</v>
      </c>
      <c r="F241" s="14" t="s">
        <v>783</v>
      </c>
      <c r="G241" s="14" t="s">
        <v>784</v>
      </c>
      <c r="H241" s="14">
        <v>16.8</v>
      </c>
      <c r="I241" s="14" t="s">
        <v>25</v>
      </c>
      <c r="J241" s="13" t="s">
        <v>26</v>
      </c>
      <c r="K241" s="14" t="s">
        <v>536</v>
      </c>
      <c r="L241" s="14">
        <v>80</v>
      </c>
      <c r="M241" s="13" t="s">
        <v>245</v>
      </c>
      <c r="N241" s="14" t="s">
        <v>541</v>
      </c>
    </row>
    <row r="242" s="4" customFormat="1" ht="30" customHeight="1" spans="1:14">
      <c r="A242" s="13">
        <f t="shared" si="21"/>
        <v>225</v>
      </c>
      <c r="B242" s="14"/>
      <c r="C242" s="14" t="s">
        <v>785</v>
      </c>
      <c r="D242" s="14" t="s">
        <v>369</v>
      </c>
      <c r="E242" s="14" t="s">
        <v>22</v>
      </c>
      <c r="F242" s="14" t="s">
        <v>786</v>
      </c>
      <c r="G242" s="14" t="s">
        <v>787</v>
      </c>
      <c r="H242" s="14">
        <v>400</v>
      </c>
      <c r="I242" s="14" t="s">
        <v>25</v>
      </c>
      <c r="J242" s="13" t="s">
        <v>26</v>
      </c>
      <c r="K242" s="14" t="s">
        <v>536</v>
      </c>
      <c r="L242" s="14">
        <v>248</v>
      </c>
      <c r="M242" s="13" t="s">
        <v>599</v>
      </c>
      <c r="N242" s="14" t="s">
        <v>541</v>
      </c>
    </row>
    <row r="243" s="4" customFormat="1" ht="30" customHeight="1" spans="1:14">
      <c r="A243" s="13">
        <f t="shared" si="21"/>
        <v>226</v>
      </c>
      <c r="B243" s="14"/>
      <c r="C243" s="14" t="s">
        <v>788</v>
      </c>
      <c r="D243" s="14" t="s">
        <v>86</v>
      </c>
      <c r="E243" s="14" t="s">
        <v>537</v>
      </c>
      <c r="F243" s="14" t="s">
        <v>789</v>
      </c>
      <c r="G243" s="14" t="s">
        <v>790</v>
      </c>
      <c r="H243" s="14">
        <v>230</v>
      </c>
      <c r="I243" s="14" t="s">
        <v>25</v>
      </c>
      <c r="J243" s="13" t="s">
        <v>26</v>
      </c>
      <c r="K243" s="14" t="s">
        <v>536</v>
      </c>
      <c r="L243" s="14">
        <v>200</v>
      </c>
      <c r="M243" s="14" t="s">
        <v>176</v>
      </c>
      <c r="N243" s="14" t="s">
        <v>541</v>
      </c>
    </row>
    <row r="244" s="4" customFormat="1" ht="30" customHeight="1" spans="1:14">
      <c r="A244" s="13">
        <f t="shared" si="21"/>
        <v>227</v>
      </c>
      <c r="B244" s="14"/>
      <c r="C244" s="14" t="s">
        <v>791</v>
      </c>
      <c r="D244" s="14" t="s">
        <v>86</v>
      </c>
      <c r="E244" s="14" t="s">
        <v>22</v>
      </c>
      <c r="F244" s="14" t="s">
        <v>792</v>
      </c>
      <c r="G244" s="14" t="s">
        <v>793</v>
      </c>
      <c r="H244" s="14">
        <v>170</v>
      </c>
      <c r="I244" s="14" t="s">
        <v>25</v>
      </c>
      <c r="J244" s="13" t="s">
        <v>26</v>
      </c>
      <c r="K244" s="14" t="s">
        <v>536</v>
      </c>
      <c r="L244" s="14">
        <v>820</v>
      </c>
      <c r="M244" s="14" t="s">
        <v>794</v>
      </c>
      <c r="N244" s="14" t="s">
        <v>541</v>
      </c>
    </row>
    <row r="245" s="4" customFormat="1" ht="30" customHeight="1" spans="1:14">
      <c r="A245" s="13">
        <f t="shared" si="21"/>
        <v>228</v>
      </c>
      <c r="B245" s="14"/>
      <c r="C245" s="14" t="s">
        <v>795</v>
      </c>
      <c r="D245" s="14" t="s">
        <v>86</v>
      </c>
      <c r="E245" s="14" t="s">
        <v>22</v>
      </c>
      <c r="F245" s="14" t="s">
        <v>796</v>
      </c>
      <c r="G245" s="14" t="s">
        <v>797</v>
      </c>
      <c r="H245" s="14">
        <v>157</v>
      </c>
      <c r="I245" s="14" t="s">
        <v>25</v>
      </c>
      <c r="J245" s="13" t="s">
        <v>26</v>
      </c>
      <c r="K245" s="14" t="s">
        <v>536</v>
      </c>
      <c r="L245" s="14">
        <v>90</v>
      </c>
      <c r="M245" s="14" t="s">
        <v>798</v>
      </c>
      <c r="N245" s="14" t="s">
        <v>541</v>
      </c>
    </row>
    <row r="246" s="4" customFormat="1" ht="30" customHeight="1" spans="1:14">
      <c r="A246" s="13">
        <f t="shared" si="21"/>
        <v>229</v>
      </c>
      <c r="B246" s="14"/>
      <c r="C246" s="14" t="s">
        <v>799</v>
      </c>
      <c r="D246" s="14" t="s">
        <v>86</v>
      </c>
      <c r="E246" s="14" t="s">
        <v>22</v>
      </c>
      <c r="F246" s="14" t="s">
        <v>87</v>
      </c>
      <c r="G246" s="14" t="s">
        <v>800</v>
      </c>
      <c r="H246" s="14">
        <v>55</v>
      </c>
      <c r="I246" s="14" t="s">
        <v>25</v>
      </c>
      <c r="J246" s="13" t="s">
        <v>26</v>
      </c>
      <c r="K246" s="14" t="s">
        <v>536</v>
      </c>
      <c r="L246" s="14">
        <v>70</v>
      </c>
      <c r="M246" s="14" t="s">
        <v>801</v>
      </c>
      <c r="N246" s="14" t="s">
        <v>541</v>
      </c>
    </row>
    <row r="247" s="4" customFormat="1" ht="30" customHeight="1" spans="1:14">
      <c r="A247" s="13">
        <f t="shared" si="21"/>
        <v>230</v>
      </c>
      <c r="B247" s="14"/>
      <c r="C247" s="14" t="s">
        <v>802</v>
      </c>
      <c r="D247" s="14" t="s">
        <v>86</v>
      </c>
      <c r="E247" s="14" t="s">
        <v>22</v>
      </c>
      <c r="F247" s="14" t="s">
        <v>345</v>
      </c>
      <c r="G247" s="14" t="s">
        <v>803</v>
      </c>
      <c r="H247" s="14">
        <v>52</v>
      </c>
      <c r="I247" s="14" t="s">
        <v>25</v>
      </c>
      <c r="J247" s="13" t="s">
        <v>26</v>
      </c>
      <c r="K247" s="14" t="s">
        <v>536</v>
      </c>
      <c r="L247" s="14">
        <v>150</v>
      </c>
      <c r="M247" s="14" t="s">
        <v>804</v>
      </c>
      <c r="N247" s="14" t="s">
        <v>541</v>
      </c>
    </row>
    <row r="248" s="4" customFormat="1" ht="30" customHeight="1" spans="1:14">
      <c r="A248" s="13">
        <f t="shared" ref="A248:A257" si="22">ROW()-17</f>
        <v>231</v>
      </c>
      <c r="B248" s="14"/>
      <c r="C248" s="14" t="s">
        <v>805</v>
      </c>
      <c r="D248" s="14" t="s">
        <v>162</v>
      </c>
      <c r="E248" s="14" t="s">
        <v>22</v>
      </c>
      <c r="F248" s="14" t="s">
        <v>806</v>
      </c>
      <c r="G248" s="14" t="s">
        <v>807</v>
      </c>
      <c r="H248" s="28">
        <v>8</v>
      </c>
      <c r="I248" s="14" t="s">
        <v>25</v>
      </c>
      <c r="J248" s="13" t="s">
        <v>26</v>
      </c>
      <c r="K248" s="14" t="s">
        <v>536</v>
      </c>
      <c r="L248" s="14">
        <v>36</v>
      </c>
      <c r="M248" s="14" t="s">
        <v>808</v>
      </c>
      <c r="N248" s="14" t="s">
        <v>541</v>
      </c>
    </row>
    <row r="249" s="4" customFormat="1" ht="30" customHeight="1" spans="1:14">
      <c r="A249" s="13">
        <f t="shared" si="22"/>
        <v>232</v>
      </c>
      <c r="B249" s="14"/>
      <c r="C249" s="14" t="s">
        <v>809</v>
      </c>
      <c r="D249" s="14" t="s">
        <v>162</v>
      </c>
      <c r="E249" s="14" t="s">
        <v>22</v>
      </c>
      <c r="F249" s="14" t="s">
        <v>806</v>
      </c>
      <c r="G249" s="14" t="s">
        <v>810</v>
      </c>
      <c r="H249" s="14">
        <v>12.9</v>
      </c>
      <c r="I249" s="14" t="s">
        <v>25</v>
      </c>
      <c r="J249" s="13" t="s">
        <v>26</v>
      </c>
      <c r="K249" s="14" t="s">
        <v>536</v>
      </c>
      <c r="L249" s="14">
        <v>60</v>
      </c>
      <c r="M249" s="14" t="s">
        <v>811</v>
      </c>
      <c r="N249" s="14" t="s">
        <v>541</v>
      </c>
    </row>
    <row r="250" s="4" customFormat="1" ht="30" customHeight="1" spans="1:14">
      <c r="A250" s="13">
        <f t="shared" si="22"/>
        <v>233</v>
      </c>
      <c r="B250" s="14"/>
      <c r="C250" s="14" t="s">
        <v>812</v>
      </c>
      <c r="D250" s="14" t="s">
        <v>162</v>
      </c>
      <c r="E250" s="14" t="s">
        <v>22</v>
      </c>
      <c r="F250" s="14" t="s">
        <v>806</v>
      </c>
      <c r="G250" s="14" t="s">
        <v>813</v>
      </c>
      <c r="H250" s="14">
        <v>2</v>
      </c>
      <c r="I250" s="14" t="s">
        <v>25</v>
      </c>
      <c r="J250" s="13" t="s">
        <v>26</v>
      </c>
      <c r="K250" s="14" t="s">
        <v>536</v>
      </c>
      <c r="L250" s="14">
        <v>16</v>
      </c>
      <c r="M250" s="14" t="s">
        <v>814</v>
      </c>
      <c r="N250" s="14" t="s">
        <v>541</v>
      </c>
    </row>
    <row r="251" s="4" customFormat="1" ht="30" customHeight="1" spans="1:14">
      <c r="A251" s="13">
        <f t="shared" si="22"/>
        <v>234</v>
      </c>
      <c r="B251" s="14"/>
      <c r="C251" s="14" t="s">
        <v>815</v>
      </c>
      <c r="D251" s="14" t="s">
        <v>162</v>
      </c>
      <c r="E251" s="14" t="s">
        <v>22</v>
      </c>
      <c r="F251" s="14" t="s">
        <v>806</v>
      </c>
      <c r="G251" s="14" t="s">
        <v>816</v>
      </c>
      <c r="H251" s="14">
        <v>16.9</v>
      </c>
      <c r="I251" s="14" t="s">
        <v>25</v>
      </c>
      <c r="J251" s="13" t="s">
        <v>26</v>
      </c>
      <c r="K251" s="14" t="s">
        <v>536</v>
      </c>
      <c r="L251" s="14">
        <v>120</v>
      </c>
      <c r="M251" s="14" t="s">
        <v>817</v>
      </c>
      <c r="N251" s="14" t="s">
        <v>541</v>
      </c>
    </row>
    <row r="252" s="4" customFormat="1" ht="30" customHeight="1" spans="1:14">
      <c r="A252" s="13">
        <f t="shared" si="22"/>
        <v>235</v>
      </c>
      <c r="B252" s="14"/>
      <c r="C252" s="14" t="s">
        <v>818</v>
      </c>
      <c r="D252" s="14" t="s">
        <v>162</v>
      </c>
      <c r="E252" s="14" t="s">
        <v>22</v>
      </c>
      <c r="F252" s="14" t="s">
        <v>806</v>
      </c>
      <c r="G252" s="14" t="s">
        <v>819</v>
      </c>
      <c r="H252" s="14">
        <v>400</v>
      </c>
      <c r="I252" s="14" t="s">
        <v>25</v>
      </c>
      <c r="J252" s="13" t="s">
        <v>26</v>
      </c>
      <c r="K252" s="14" t="s">
        <v>536</v>
      </c>
      <c r="L252" s="14">
        <v>460</v>
      </c>
      <c r="M252" s="14" t="s">
        <v>820</v>
      </c>
      <c r="N252" s="14" t="s">
        <v>541</v>
      </c>
    </row>
    <row r="253" s="4" customFormat="1" ht="30" customHeight="1" spans="1:14">
      <c r="A253" s="13">
        <f t="shared" si="22"/>
        <v>236</v>
      </c>
      <c r="B253" s="14"/>
      <c r="C253" s="14" t="s">
        <v>821</v>
      </c>
      <c r="D253" s="14" t="s">
        <v>436</v>
      </c>
      <c r="E253" s="14" t="s">
        <v>22</v>
      </c>
      <c r="F253" s="14" t="s">
        <v>439</v>
      </c>
      <c r="G253" s="14" t="s">
        <v>822</v>
      </c>
      <c r="H253" s="14">
        <v>52</v>
      </c>
      <c r="I253" s="14" t="s">
        <v>25</v>
      </c>
      <c r="J253" s="13" t="s">
        <v>26</v>
      </c>
      <c r="K253" s="14" t="s">
        <v>536</v>
      </c>
      <c r="L253" s="14">
        <v>67</v>
      </c>
      <c r="M253" s="14" t="s">
        <v>801</v>
      </c>
      <c r="N253" s="14" t="s">
        <v>541</v>
      </c>
    </row>
    <row r="254" s="4" customFormat="1" ht="30" customHeight="1" spans="1:14">
      <c r="A254" s="13">
        <f t="shared" si="22"/>
        <v>237</v>
      </c>
      <c r="B254" s="14"/>
      <c r="C254" s="14" t="s">
        <v>823</v>
      </c>
      <c r="D254" s="14" t="s">
        <v>436</v>
      </c>
      <c r="E254" s="14" t="s">
        <v>22</v>
      </c>
      <c r="F254" s="14" t="s">
        <v>824</v>
      </c>
      <c r="G254" s="14" t="s">
        <v>825</v>
      </c>
      <c r="H254" s="14">
        <v>36</v>
      </c>
      <c r="I254" s="14" t="s">
        <v>25</v>
      </c>
      <c r="J254" s="13" t="s">
        <v>26</v>
      </c>
      <c r="K254" s="14" t="s">
        <v>536</v>
      </c>
      <c r="L254" s="14">
        <v>536</v>
      </c>
      <c r="M254" s="14" t="s">
        <v>703</v>
      </c>
      <c r="N254" s="14" t="s">
        <v>541</v>
      </c>
    </row>
    <row r="255" s="4" customFormat="1" ht="30" customHeight="1" spans="1:14">
      <c r="A255" s="13">
        <f t="shared" si="22"/>
        <v>238</v>
      </c>
      <c r="B255" s="14"/>
      <c r="C255" s="14" t="s">
        <v>826</v>
      </c>
      <c r="D255" s="14" t="s">
        <v>436</v>
      </c>
      <c r="E255" s="14" t="s">
        <v>22</v>
      </c>
      <c r="F255" s="14" t="s">
        <v>827</v>
      </c>
      <c r="G255" s="14" t="s">
        <v>828</v>
      </c>
      <c r="H255" s="14">
        <v>46</v>
      </c>
      <c r="I255" s="14" t="s">
        <v>25</v>
      </c>
      <c r="J255" s="13" t="s">
        <v>26</v>
      </c>
      <c r="K255" s="14" t="s">
        <v>536</v>
      </c>
      <c r="L255" s="14">
        <v>320</v>
      </c>
      <c r="M255" s="14" t="s">
        <v>829</v>
      </c>
      <c r="N255" s="14" t="s">
        <v>541</v>
      </c>
    </row>
    <row r="256" s="4" customFormat="1" ht="30" customHeight="1" spans="1:14">
      <c r="A256" s="13">
        <f t="shared" si="22"/>
        <v>239</v>
      </c>
      <c r="B256" s="14"/>
      <c r="C256" s="14" t="s">
        <v>830</v>
      </c>
      <c r="D256" s="14" t="s">
        <v>436</v>
      </c>
      <c r="E256" s="14" t="s">
        <v>22</v>
      </c>
      <c r="F256" s="14" t="s">
        <v>831</v>
      </c>
      <c r="G256" s="14" t="s">
        <v>832</v>
      </c>
      <c r="H256" s="14">
        <v>47</v>
      </c>
      <c r="I256" s="14" t="s">
        <v>25</v>
      </c>
      <c r="J256" s="13" t="s">
        <v>26</v>
      </c>
      <c r="K256" s="14" t="s">
        <v>536</v>
      </c>
      <c r="L256" s="14">
        <v>263</v>
      </c>
      <c r="M256" s="14" t="s">
        <v>833</v>
      </c>
      <c r="N256" s="14" t="s">
        <v>541</v>
      </c>
    </row>
    <row r="257" s="4" customFormat="1" ht="30" customHeight="1" spans="1:14">
      <c r="A257" s="13">
        <f t="shared" si="22"/>
        <v>240</v>
      </c>
      <c r="B257" s="14"/>
      <c r="C257" s="14" t="s">
        <v>834</v>
      </c>
      <c r="D257" s="14" t="s">
        <v>436</v>
      </c>
      <c r="E257" s="14" t="s">
        <v>22</v>
      </c>
      <c r="F257" s="14" t="s">
        <v>835</v>
      </c>
      <c r="G257" s="14" t="s">
        <v>836</v>
      </c>
      <c r="H257" s="14">
        <v>35</v>
      </c>
      <c r="I257" s="14" t="s">
        <v>25</v>
      </c>
      <c r="J257" s="13" t="s">
        <v>26</v>
      </c>
      <c r="K257" s="14" t="s">
        <v>536</v>
      </c>
      <c r="L257" s="14">
        <v>168</v>
      </c>
      <c r="M257" s="14" t="s">
        <v>837</v>
      </c>
      <c r="N257" s="14" t="s">
        <v>541</v>
      </c>
    </row>
    <row r="258" s="4" customFormat="1" ht="30" customHeight="1" spans="1:14">
      <c r="A258" s="13">
        <f t="shared" ref="A258:A267" si="23">ROW()-17</f>
        <v>241</v>
      </c>
      <c r="B258" s="14"/>
      <c r="C258" s="14" t="s">
        <v>838</v>
      </c>
      <c r="D258" s="14" t="s">
        <v>436</v>
      </c>
      <c r="E258" s="14" t="s">
        <v>22</v>
      </c>
      <c r="F258" s="14" t="s">
        <v>839</v>
      </c>
      <c r="G258" s="14" t="s">
        <v>840</v>
      </c>
      <c r="H258" s="14">
        <v>130</v>
      </c>
      <c r="I258" s="14" t="s">
        <v>25</v>
      </c>
      <c r="J258" s="13" t="s">
        <v>26</v>
      </c>
      <c r="K258" s="14" t="s">
        <v>536</v>
      </c>
      <c r="L258" s="14">
        <v>135</v>
      </c>
      <c r="M258" s="14" t="s">
        <v>841</v>
      </c>
      <c r="N258" s="14" t="s">
        <v>541</v>
      </c>
    </row>
    <row r="259" s="4" customFormat="1" ht="30" customHeight="1" spans="1:14">
      <c r="A259" s="13">
        <f t="shared" si="23"/>
        <v>242</v>
      </c>
      <c r="B259" s="14"/>
      <c r="C259" s="14" t="s">
        <v>842</v>
      </c>
      <c r="D259" s="14" t="s">
        <v>436</v>
      </c>
      <c r="E259" s="14" t="s">
        <v>22</v>
      </c>
      <c r="F259" s="14" t="s">
        <v>437</v>
      </c>
      <c r="G259" s="14" t="s">
        <v>843</v>
      </c>
      <c r="H259" s="14">
        <v>35</v>
      </c>
      <c r="I259" s="14" t="s">
        <v>25</v>
      </c>
      <c r="J259" s="13" t="s">
        <v>26</v>
      </c>
      <c r="K259" s="14" t="s">
        <v>536</v>
      </c>
      <c r="L259" s="14">
        <v>374</v>
      </c>
      <c r="M259" s="14" t="s">
        <v>844</v>
      </c>
      <c r="N259" s="14" t="s">
        <v>541</v>
      </c>
    </row>
    <row r="260" s="4" customFormat="1" ht="30" customHeight="1" spans="1:14">
      <c r="A260" s="13">
        <f t="shared" si="23"/>
        <v>243</v>
      </c>
      <c r="B260" s="14"/>
      <c r="C260" s="21" t="s">
        <v>845</v>
      </c>
      <c r="D260" s="21" t="s">
        <v>126</v>
      </c>
      <c r="E260" s="21" t="s">
        <v>22</v>
      </c>
      <c r="F260" s="21" t="s">
        <v>288</v>
      </c>
      <c r="G260" s="21" t="s">
        <v>846</v>
      </c>
      <c r="H260" s="21">
        <v>25</v>
      </c>
      <c r="I260" s="21" t="s">
        <v>25</v>
      </c>
      <c r="J260" s="13" t="s">
        <v>26</v>
      </c>
      <c r="K260" s="14" t="s">
        <v>536</v>
      </c>
      <c r="L260" s="21">
        <v>150</v>
      </c>
      <c r="M260" s="21" t="s">
        <v>239</v>
      </c>
      <c r="N260" s="14" t="s">
        <v>541</v>
      </c>
    </row>
    <row r="261" s="4" customFormat="1" ht="30" customHeight="1" spans="1:14">
      <c r="A261" s="13">
        <f t="shared" si="23"/>
        <v>244</v>
      </c>
      <c r="B261" s="14"/>
      <c r="C261" s="21" t="s">
        <v>847</v>
      </c>
      <c r="D261" s="21" t="s">
        <v>126</v>
      </c>
      <c r="E261" s="21" t="s">
        <v>22</v>
      </c>
      <c r="F261" s="21" t="s">
        <v>288</v>
      </c>
      <c r="G261" s="21" t="s">
        <v>848</v>
      </c>
      <c r="H261" s="21">
        <v>25</v>
      </c>
      <c r="I261" s="21" t="s">
        <v>25</v>
      </c>
      <c r="J261" s="13" t="s">
        <v>26</v>
      </c>
      <c r="K261" s="14" t="s">
        <v>536</v>
      </c>
      <c r="L261" s="21">
        <v>130</v>
      </c>
      <c r="M261" s="21" t="s">
        <v>829</v>
      </c>
      <c r="N261" s="14" t="s">
        <v>541</v>
      </c>
    </row>
    <row r="262" s="4" customFormat="1" ht="30" customHeight="1" spans="1:14">
      <c r="A262" s="13">
        <f t="shared" si="23"/>
        <v>245</v>
      </c>
      <c r="B262" s="14"/>
      <c r="C262" s="21" t="s">
        <v>849</v>
      </c>
      <c r="D262" s="21" t="s">
        <v>126</v>
      </c>
      <c r="E262" s="21" t="s">
        <v>22</v>
      </c>
      <c r="F262" s="21" t="s">
        <v>291</v>
      </c>
      <c r="G262" s="21" t="s">
        <v>850</v>
      </c>
      <c r="H262" s="21">
        <v>210</v>
      </c>
      <c r="I262" s="21" t="s">
        <v>25</v>
      </c>
      <c r="J262" s="13" t="s">
        <v>26</v>
      </c>
      <c r="K262" s="14" t="s">
        <v>536</v>
      </c>
      <c r="L262" s="21">
        <v>101</v>
      </c>
      <c r="M262" s="21" t="s">
        <v>851</v>
      </c>
      <c r="N262" s="14" t="s">
        <v>541</v>
      </c>
    </row>
    <row r="263" s="4" customFormat="1" ht="30" customHeight="1" spans="1:14">
      <c r="A263" s="13">
        <f t="shared" si="23"/>
        <v>246</v>
      </c>
      <c r="B263" s="14"/>
      <c r="C263" s="21" t="s">
        <v>852</v>
      </c>
      <c r="D263" s="21" t="s">
        <v>126</v>
      </c>
      <c r="E263" s="21" t="s">
        <v>22</v>
      </c>
      <c r="F263" s="21" t="s">
        <v>853</v>
      </c>
      <c r="G263" s="21" t="s">
        <v>854</v>
      </c>
      <c r="H263" s="21">
        <v>110</v>
      </c>
      <c r="I263" s="21" t="s">
        <v>25</v>
      </c>
      <c r="J263" s="13" t="s">
        <v>26</v>
      </c>
      <c r="K263" s="14" t="s">
        <v>536</v>
      </c>
      <c r="L263" s="21">
        <v>120</v>
      </c>
      <c r="M263" s="21" t="s">
        <v>239</v>
      </c>
      <c r="N263" s="14" t="s">
        <v>541</v>
      </c>
    </row>
    <row r="264" s="4" customFormat="1" ht="30" customHeight="1" spans="1:14">
      <c r="A264" s="13">
        <f t="shared" si="23"/>
        <v>247</v>
      </c>
      <c r="B264" s="14"/>
      <c r="C264" s="21" t="s">
        <v>855</v>
      </c>
      <c r="D264" s="21" t="s">
        <v>126</v>
      </c>
      <c r="E264" s="21" t="s">
        <v>22</v>
      </c>
      <c r="F264" s="21" t="s">
        <v>856</v>
      </c>
      <c r="G264" s="21" t="s">
        <v>857</v>
      </c>
      <c r="H264" s="21">
        <v>35</v>
      </c>
      <c r="I264" s="21" t="s">
        <v>25</v>
      </c>
      <c r="J264" s="13" t="s">
        <v>26</v>
      </c>
      <c r="K264" s="14" t="s">
        <v>536</v>
      </c>
      <c r="L264" s="21">
        <v>200</v>
      </c>
      <c r="M264" s="21" t="s">
        <v>104</v>
      </c>
      <c r="N264" s="14" t="s">
        <v>541</v>
      </c>
    </row>
    <row r="265" s="4" customFormat="1" ht="30" customHeight="1" spans="1:14">
      <c r="A265" s="13">
        <f t="shared" si="23"/>
        <v>248</v>
      </c>
      <c r="B265" s="14"/>
      <c r="C265" s="21" t="s">
        <v>858</v>
      </c>
      <c r="D265" s="21" t="s">
        <v>126</v>
      </c>
      <c r="E265" s="21" t="s">
        <v>22</v>
      </c>
      <c r="F265" s="21" t="s">
        <v>856</v>
      </c>
      <c r="G265" s="21" t="s">
        <v>859</v>
      </c>
      <c r="H265" s="21">
        <v>70</v>
      </c>
      <c r="I265" s="21" t="s">
        <v>25</v>
      </c>
      <c r="J265" s="13" t="s">
        <v>26</v>
      </c>
      <c r="K265" s="14" t="s">
        <v>536</v>
      </c>
      <c r="L265" s="21">
        <v>50</v>
      </c>
      <c r="M265" s="21" t="s">
        <v>722</v>
      </c>
      <c r="N265" s="14" t="s">
        <v>541</v>
      </c>
    </row>
    <row r="266" s="4" customFormat="1" ht="30" customHeight="1" spans="1:14">
      <c r="A266" s="13">
        <f t="shared" si="23"/>
        <v>249</v>
      </c>
      <c r="B266" s="14"/>
      <c r="C266" s="14" t="s">
        <v>860</v>
      </c>
      <c r="D266" s="14" t="s">
        <v>294</v>
      </c>
      <c r="E266" s="14" t="s">
        <v>22</v>
      </c>
      <c r="F266" s="14" t="s">
        <v>861</v>
      </c>
      <c r="G266" s="14" t="s">
        <v>862</v>
      </c>
      <c r="H266" s="14">
        <v>214.5</v>
      </c>
      <c r="I266" s="14" t="s">
        <v>25</v>
      </c>
      <c r="J266" s="13" t="s">
        <v>26</v>
      </c>
      <c r="K266" s="14" t="s">
        <v>536</v>
      </c>
      <c r="L266" s="14">
        <v>60</v>
      </c>
      <c r="M266" s="14" t="s">
        <v>245</v>
      </c>
      <c r="N266" s="14" t="s">
        <v>541</v>
      </c>
    </row>
    <row r="267" s="4" customFormat="1" ht="30" customHeight="1" spans="1:14">
      <c r="A267" s="13">
        <f t="shared" si="23"/>
        <v>250</v>
      </c>
      <c r="B267" s="14"/>
      <c r="C267" s="13" t="s">
        <v>863</v>
      </c>
      <c r="D267" s="14" t="s">
        <v>221</v>
      </c>
      <c r="E267" s="14" t="s">
        <v>22</v>
      </c>
      <c r="F267" s="13" t="s">
        <v>361</v>
      </c>
      <c r="G267" s="13" t="s">
        <v>864</v>
      </c>
      <c r="H267" s="13">
        <v>350</v>
      </c>
      <c r="I267" s="13" t="s">
        <v>25</v>
      </c>
      <c r="J267" s="13" t="s">
        <v>26</v>
      </c>
      <c r="K267" s="14" t="s">
        <v>536</v>
      </c>
      <c r="L267" s="10"/>
      <c r="M267" s="13" t="s">
        <v>865</v>
      </c>
      <c r="N267" s="14" t="s">
        <v>541</v>
      </c>
    </row>
    <row r="268" s="4" customFormat="1" ht="30" customHeight="1" spans="1:14">
      <c r="A268" s="13">
        <f t="shared" ref="A268:A277" si="24">ROW()-17</f>
        <v>251</v>
      </c>
      <c r="B268" s="14"/>
      <c r="C268" s="14" t="s">
        <v>866</v>
      </c>
      <c r="D268" s="14" t="s">
        <v>384</v>
      </c>
      <c r="E268" s="14" t="s">
        <v>22</v>
      </c>
      <c r="F268" s="14" t="s">
        <v>394</v>
      </c>
      <c r="G268" s="29" t="s">
        <v>867</v>
      </c>
      <c r="H268" s="30">
        <v>109.2</v>
      </c>
      <c r="I268" s="29" t="s">
        <v>25</v>
      </c>
      <c r="J268" s="13" t="s">
        <v>26</v>
      </c>
      <c r="K268" s="14" t="s">
        <v>536</v>
      </c>
      <c r="L268" s="29">
        <v>2100</v>
      </c>
      <c r="M268" s="30" t="s">
        <v>868</v>
      </c>
      <c r="N268" s="14" t="s">
        <v>541</v>
      </c>
    </row>
    <row r="269" s="4" customFormat="1" ht="30" customHeight="1" spans="1:14">
      <c r="A269" s="13">
        <f t="shared" si="24"/>
        <v>252</v>
      </c>
      <c r="B269" s="14"/>
      <c r="C269" s="30" t="s">
        <v>869</v>
      </c>
      <c r="D269" s="14" t="s">
        <v>384</v>
      </c>
      <c r="E269" s="30" t="s">
        <v>22</v>
      </c>
      <c r="F269" s="30" t="s">
        <v>391</v>
      </c>
      <c r="G269" s="30" t="s">
        <v>870</v>
      </c>
      <c r="H269" s="30">
        <v>30</v>
      </c>
      <c r="I269" s="29" t="s">
        <v>25</v>
      </c>
      <c r="J269" s="13" t="s">
        <v>26</v>
      </c>
      <c r="K269" s="14" t="s">
        <v>536</v>
      </c>
      <c r="L269" s="29">
        <v>170</v>
      </c>
      <c r="M269" s="30" t="s">
        <v>149</v>
      </c>
      <c r="N269" s="14" t="s">
        <v>541</v>
      </c>
    </row>
    <row r="270" s="4" customFormat="1" ht="30" customHeight="1" spans="1:14">
      <c r="A270" s="13">
        <f t="shared" si="24"/>
        <v>253</v>
      </c>
      <c r="B270" s="14"/>
      <c r="C270" s="29" t="s">
        <v>871</v>
      </c>
      <c r="D270" s="14" t="s">
        <v>384</v>
      </c>
      <c r="E270" s="29" t="s">
        <v>537</v>
      </c>
      <c r="F270" s="29" t="s">
        <v>385</v>
      </c>
      <c r="G270" s="30" t="s">
        <v>870</v>
      </c>
      <c r="H270" s="30">
        <v>30</v>
      </c>
      <c r="I270" s="29" t="s">
        <v>25</v>
      </c>
      <c r="J270" s="13" t="s">
        <v>26</v>
      </c>
      <c r="K270" s="14" t="s">
        <v>536</v>
      </c>
      <c r="L270" s="29">
        <v>2400</v>
      </c>
      <c r="M270" s="29" t="s">
        <v>872</v>
      </c>
      <c r="N270" s="14" t="s">
        <v>541</v>
      </c>
    </row>
    <row r="271" s="4" customFormat="1" ht="30" customHeight="1" spans="1:14">
      <c r="A271" s="13">
        <f t="shared" si="24"/>
        <v>254</v>
      </c>
      <c r="B271" s="14"/>
      <c r="C271" s="29" t="s">
        <v>873</v>
      </c>
      <c r="D271" s="14" t="s">
        <v>384</v>
      </c>
      <c r="E271" s="29" t="s">
        <v>22</v>
      </c>
      <c r="F271" s="29" t="s">
        <v>874</v>
      </c>
      <c r="G271" s="29" t="s">
        <v>875</v>
      </c>
      <c r="H271" s="30">
        <v>35</v>
      </c>
      <c r="I271" s="30" t="s">
        <v>25</v>
      </c>
      <c r="J271" s="13" t="s">
        <v>26</v>
      </c>
      <c r="K271" s="14" t="s">
        <v>536</v>
      </c>
      <c r="L271" s="29">
        <v>185</v>
      </c>
      <c r="M271" s="29" t="s">
        <v>876</v>
      </c>
      <c r="N271" s="14" t="s">
        <v>541</v>
      </c>
    </row>
    <row r="272" s="4" customFormat="1" ht="30" customHeight="1" spans="1:14">
      <c r="A272" s="13">
        <f t="shared" si="24"/>
        <v>255</v>
      </c>
      <c r="B272" s="14"/>
      <c r="C272" s="29" t="s">
        <v>877</v>
      </c>
      <c r="D272" s="14" t="s">
        <v>384</v>
      </c>
      <c r="E272" s="29" t="s">
        <v>22</v>
      </c>
      <c r="F272" s="29" t="s">
        <v>878</v>
      </c>
      <c r="G272" s="29" t="s">
        <v>879</v>
      </c>
      <c r="H272" s="29">
        <v>16</v>
      </c>
      <c r="I272" s="29" t="s">
        <v>25</v>
      </c>
      <c r="J272" s="13" t="s">
        <v>26</v>
      </c>
      <c r="K272" s="14" t="s">
        <v>536</v>
      </c>
      <c r="L272" s="29">
        <v>27</v>
      </c>
      <c r="M272" s="29" t="s">
        <v>880</v>
      </c>
      <c r="N272" s="14" t="s">
        <v>541</v>
      </c>
    </row>
    <row r="273" s="4" customFormat="1" ht="30" customHeight="1" spans="1:14">
      <c r="A273" s="13">
        <f t="shared" si="24"/>
        <v>256</v>
      </c>
      <c r="B273" s="14"/>
      <c r="C273" s="30" t="s">
        <v>881</v>
      </c>
      <c r="D273" s="14" t="s">
        <v>384</v>
      </c>
      <c r="E273" s="30" t="s">
        <v>22</v>
      </c>
      <c r="F273" s="30" t="s">
        <v>882</v>
      </c>
      <c r="G273" s="30" t="s">
        <v>883</v>
      </c>
      <c r="H273" s="31">
        <v>13</v>
      </c>
      <c r="I273" s="29" t="s">
        <v>25</v>
      </c>
      <c r="J273" s="13" t="s">
        <v>26</v>
      </c>
      <c r="K273" s="14" t="s">
        <v>536</v>
      </c>
      <c r="L273" s="30">
        <v>119</v>
      </c>
      <c r="M273" s="30" t="s">
        <v>884</v>
      </c>
      <c r="N273" s="14" t="s">
        <v>541</v>
      </c>
    </row>
    <row r="274" s="4" customFormat="1" ht="30" customHeight="1" spans="1:14">
      <c r="A274" s="13">
        <f t="shared" si="24"/>
        <v>257</v>
      </c>
      <c r="B274" s="14"/>
      <c r="C274" s="30" t="s">
        <v>885</v>
      </c>
      <c r="D274" s="14" t="s">
        <v>384</v>
      </c>
      <c r="E274" s="30" t="s">
        <v>22</v>
      </c>
      <c r="F274" s="30" t="s">
        <v>886</v>
      </c>
      <c r="G274" s="30" t="s">
        <v>887</v>
      </c>
      <c r="H274" s="30">
        <v>18</v>
      </c>
      <c r="I274" s="30" t="s">
        <v>25</v>
      </c>
      <c r="J274" s="13" t="s">
        <v>26</v>
      </c>
      <c r="K274" s="14" t="s">
        <v>536</v>
      </c>
      <c r="L274" s="30">
        <v>260</v>
      </c>
      <c r="M274" s="30" t="s">
        <v>703</v>
      </c>
      <c r="N274" s="14" t="s">
        <v>541</v>
      </c>
    </row>
    <row r="275" s="4" customFormat="1" ht="30" customHeight="1" spans="1:14">
      <c r="A275" s="13">
        <f t="shared" si="24"/>
        <v>258</v>
      </c>
      <c r="B275" s="14"/>
      <c r="C275" s="30" t="s">
        <v>888</v>
      </c>
      <c r="D275" s="14" t="s">
        <v>384</v>
      </c>
      <c r="E275" s="30" t="s">
        <v>22</v>
      </c>
      <c r="F275" s="30" t="s">
        <v>886</v>
      </c>
      <c r="G275" s="30" t="s">
        <v>889</v>
      </c>
      <c r="H275" s="30">
        <v>9</v>
      </c>
      <c r="I275" s="30" t="s">
        <v>25</v>
      </c>
      <c r="J275" s="13" t="s">
        <v>26</v>
      </c>
      <c r="K275" s="14" t="s">
        <v>536</v>
      </c>
      <c r="L275" s="30">
        <v>300</v>
      </c>
      <c r="M275" s="30" t="s">
        <v>890</v>
      </c>
      <c r="N275" s="14" t="s">
        <v>541</v>
      </c>
    </row>
    <row r="276" s="4" customFormat="1" ht="30" customHeight="1" spans="1:14">
      <c r="A276" s="13">
        <f t="shared" si="24"/>
        <v>259</v>
      </c>
      <c r="B276" s="14"/>
      <c r="C276" s="30" t="s">
        <v>891</v>
      </c>
      <c r="D276" s="14" t="s">
        <v>384</v>
      </c>
      <c r="E276" s="30" t="s">
        <v>22</v>
      </c>
      <c r="F276" s="30" t="s">
        <v>892</v>
      </c>
      <c r="G276" s="30" t="s">
        <v>893</v>
      </c>
      <c r="H276" s="30">
        <v>10</v>
      </c>
      <c r="I276" s="30" t="s">
        <v>25</v>
      </c>
      <c r="J276" s="13" t="s">
        <v>26</v>
      </c>
      <c r="K276" s="14" t="s">
        <v>536</v>
      </c>
      <c r="L276" s="30">
        <v>48</v>
      </c>
      <c r="M276" s="29" t="s">
        <v>894</v>
      </c>
      <c r="N276" s="14" t="s">
        <v>541</v>
      </c>
    </row>
    <row r="277" s="4" customFormat="1" ht="30" customHeight="1" spans="1:14">
      <c r="A277" s="13">
        <f t="shared" si="24"/>
        <v>260</v>
      </c>
      <c r="B277" s="14"/>
      <c r="C277" s="29" t="s">
        <v>895</v>
      </c>
      <c r="D277" s="14" t="s">
        <v>384</v>
      </c>
      <c r="E277" s="30" t="s">
        <v>22</v>
      </c>
      <c r="F277" s="30" t="s">
        <v>896</v>
      </c>
      <c r="G277" s="29" t="s">
        <v>897</v>
      </c>
      <c r="H277" s="29">
        <v>34</v>
      </c>
      <c r="I277" s="30" t="s">
        <v>25</v>
      </c>
      <c r="J277" s="13" t="s">
        <v>26</v>
      </c>
      <c r="K277" s="14" t="s">
        <v>536</v>
      </c>
      <c r="L277" s="30">
        <v>50</v>
      </c>
      <c r="M277" s="29" t="s">
        <v>898</v>
      </c>
      <c r="N277" s="14" t="s">
        <v>541</v>
      </c>
    </row>
    <row r="278" s="4" customFormat="1" ht="30" customHeight="1" spans="1:14">
      <c r="A278" s="13">
        <f t="shared" ref="A278:A287" si="25">ROW()-17</f>
        <v>261</v>
      </c>
      <c r="B278" s="14"/>
      <c r="C278" s="30" t="s">
        <v>899</v>
      </c>
      <c r="D278" s="14" t="s">
        <v>384</v>
      </c>
      <c r="E278" s="29" t="s">
        <v>22</v>
      </c>
      <c r="F278" s="29" t="s">
        <v>900</v>
      </c>
      <c r="G278" s="29" t="s">
        <v>901</v>
      </c>
      <c r="H278" s="30">
        <v>38</v>
      </c>
      <c r="I278" s="29" t="s">
        <v>25</v>
      </c>
      <c r="J278" s="13" t="s">
        <v>26</v>
      </c>
      <c r="K278" s="14" t="s">
        <v>536</v>
      </c>
      <c r="L278" s="30">
        <v>44</v>
      </c>
      <c r="M278" s="29" t="s">
        <v>894</v>
      </c>
      <c r="N278" s="14" t="s">
        <v>541</v>
      </c>
    </row>
    <row r="279" s="4" customFormat="1" ht="30" customHeight="1" spans="1:14">
      <c r="A279" s="13">
        <f t="shared" si="25"/>
        <v>262</v>
      </c>
      <c r="B279" s="14"/>
      <c r="C279" s="14" t="s">
        <v>902</v>
      </c>
      <c r="D279" s="14" t="s">
        <v>396</v>
      </c>
      <c r="E279" s="14" t="s">
        <v>22</v>
      </c>
      <c r="F279" s="14" t="s">
        <v>401</v>
      </c>
      <c r="G279" s="14" t="s">
        <v>903</v>
      </c>
      <c r="H279" s="14">
        <v>36.5</v>
      </c>
      <c r="I279" s="14" t="s">
        <v>25</v>
      </c>
      <c r="J279" s="13" t="s">
        <v>26</v>
      </c>
      <c r="K279" s="14" t="s">
        <v>536</v>
      </c>
      <c r="L279" s="14">
        <v>58</v>
      </c>
      <c r="M279" s="14" t="s">
        <v>451</v>
      </c>
      <c r="N279" s="14" t="s">
        <v>541</v>
      </c>
    </row>
    <row r="280" s="4" customFormat="1" ht="30" customHeight="1" spans="1:14">
      <c r="A280" s="13">
        <f t="shared" si="25"/>
        <v>263</v>
      </c>
      <c r="B280" s="14"/>
      <c r="C280" s="14" t="s">
        <v>904</v>
      </c>
      <c r="D280" s="14" t="s">
        <v>396</v>
      </c>
      <c r="E280" s="14" t="s">
        <v>22</v>
      </c>
      <c r="F280" s="14" t="s">
        <v>905</v>
      </c>
      <c r="G280" s="14" t="s">
        <v>906</v>
      </c>
      <c r="H280" s="14">
        <v>39.3</v>
      </c>
      <c r="I280" s="14" t="s">
        <v>25</v>
      </c>
      <c r="J280" s="13" t="s">
        <v>26</v>
      </c>
      <c r="K280" s="14" t="s">
        <v>536</v>
      </c>
      <c r="L280" s="14">
        <v>54</v>
      </c>
      <c r="M280" s="14" t="s">
        <v>89</v>
      </c>
      <c r="N280" s="14" t="s">
        <v>541</v>
      </c>
    </row>
    <row r="281" s="4" customFormat="1" ht="30" customHeight="1" spans="1:14">
      <c r="A281" s="13">
        <f t="shared" si="25"/>
        <v>264</v>
      </c>
      <c r="B281" s="14"/>
      <c r="C281" s="14" t="s">
        <v>907</v>
      </c>
      <c r="D281" s="14" t="s">
        <v>396</v>
      </c>
      <c r="E281" s="14" t="s">
        <v>22</v>
      </c>
      <c r="F281" s="14" t="s">
        <v>397</v>
      </c>
      <c r="G281" s="14" t="s">
        <v>908</v>
      </c>
      <c r="H281" s="14">
        <v>19</v>
      </c>
      <c r="I281" s="14" t="s">
        <v>25</v>
      </c>
      <c r="J281" s="13" t="s">
        <v>26</v>
      </c>
      <c r="K281" s="14" t="s">
        <v>536</v>
      </c>
      <c r="L281" s="14">
        <v>36</v>
      </c>
      <c r="M281" s="14" t="s">
        <v>909</v>
      </c>
      <c r="N281" s="14" t="s">
        <v>541</v>
      </c>
    </row>
    <row r="282" s="4" customFormat="1" ht="30" customHeight="1" spans="1:14">
      <c r="A282" s="13">
        <f t="shared" si="25"/>
        <v>265</v>
      </c>
      <c r="B282" s="14"/>
      <c r="C282" s="14" t="s">
        <v>910</v>
      </c>
      <c r="D282" s="14" t="s">
        <v>396</v>
      </c>
      <c r="E282" s="14" t="s">
        <v>22</v>
      </c>
      <c r="F282" s="14" t="s">
        <v>397</v>
      </c>
      <c r="G282" s="14" t="s">
        <v>911</v>
      </c>
      <c r="H282" s="14">
        <v>180</v>
      </c>
      <c r="I282" s="14" t="s">
        <v>25</v>
      </c>
      <c r="J282" s="13" t="s">
        <v>26</v>
      </c>
      <c r="K282" s="14" t="s">
        <v>536</v>
      </c>
      <c r="L282" s="14">
        <v>750</v>
      </c>
      <c r="M282" s="14" t="s">
        <v>912</v>
      </c>
      <c r="N282" s="14" t="s">
        <v>541</v>
      </c>
    </row>
    <row r="283" s="4" customFormat="1" ht="30" customHeight="1" spans="1:14">
      <c r="A283" s="13">
        <f t="shared" si="25"/>
        <v>266</v>
      </c>
      <c r="B283" s="14"/>
      <c r="C283" s="14" t="s">
        <v>913</v>
      </c>
      <c r="D283" s="14" t="s">
        <v>396</v>
      </c>
      <c r="E283" s="14" t="s">
        <v>22</v>
      </c>
      <c r="F283" s="14" t="s">
        <v>914</v>
      </c>
      <c r="G283" s="14" t="s">
        <v>915</v>
      </c>
      <c r="H283" s="14">
        <v>148</v>
      </c>
      <c r="I283" s="14" t="s">
        <v>25</v>
      </c>
      <c r="J283" s="13" t="s">
        <v>26</v>
      </c>
      <c r="K283" s="14" t="s">
        <v>536</v>
      </c>
      <c r="L283" s="14">
        <v>898</v>
      </c>
      <c r="M283" s="14" t="s">
        <v>176</v>
      </c>
      <c r="N283" s="14" t="s">
        <v>541</v>
      </c>
    </row>
    <row r="284" s="4" customFormat="1" ht="30" customHeight="1" spans="1:14">
      <c r="A284" s="13">
        <f t="shared" si="25"/>
        <v>267</v>
      </c>
      <c r="B284" s="14"/>
      <c r="C284" s="14" t="s">
        <v>916</v>
      </c>
      <c r="D284" s="14" t="s">
        <v>120</v>
      </c>
      <c r="E284" s="14" t="s">
        <v>163</v>
      </c>
      <c r="F284" s="14" t="s">
        <v>917</v>
      </c>
      <c r="G284" s="14" t="s">
        <v>918</v>
      </c>
      <c r="H284" s="14">
        <v>605</v>
      </c>
      <c r="I284" s="14" t="s">
        <v>25</v>
      </c>
      <c r="J284" s="13" t="s">
        <v>26</v>
      </c>
      <c r="K284" s="14" t="s">
        <v>536</v>
      </c>
      <c r="L284" s="14">
        <v>500</v>
      </c>
      <c r="M284" s="14" t="s">
        <v>919</v>
      </c>
      <c r="N284" s="14" t="s">
        <v>541</v>
      </c>
    </row>
    <row r="285" s="4" customFormat="1" ht="30" customHeight="1" spans="1:14">
      <c r="A285" s="13">
        <f t="shared" si="25"/>
        <v>268</v>
      </c>
      <c r="B285" s="14"/>
      <c r="C285" s="32" t="s">
        <v>920</v>
      </c>
      <c r="D285" s="14" t="s">
        <v>120</v>
      </c>
      <c r="E285" s="32" t="s">
        <v>22</v>
      </c>
      <c r="F285" s="32" t="s">
        <v>277</v>
      </c>
      <c r="G285" s="32" t="s">
        <v>921</v>
      </c>
      <c r="H285" s="32">
        <v>22.5</v>
      </c>
      <c r="I285" s="32" t="s">
        <v>25</v>
      </c>
      <c r="J285" s="13" t="s">
        <v>26</v>
      </c>
      <c r="K285" s="14" t="s">
        <v>536</v>
      </c>
      <c r="L285" s="32" t="s">
        <v>922</v>
      </c>
      <c r="M285" s="14" t="s">
        <v>829</v>
      </c>
      <c r="N285" s="14" t="s">
        <v>541</v>
      </c>
    </row>
    <row r="286" s="4" customFormat="1" ht="30" customHeight="1" spans="1:14">
      <c r="A286" s="13">
        <f t="shared" si="25"/>
        <v>269</v>
      </c>
      <c r="B286" s="14"/>
      <c r="C286" s="32" t="s">
        <v>923</v>
      </c>
      <c r="D286" s="14" t="s">
        <v>120</v>
      </c>
      <c r="E286" s="14" t="s">
        <v>22</v>
      </c>
      <c r="F286" s="14" t="s">
        <v>275</v>
      </c>
      <c r="G286" s="14" t="s">
        <v>924</v>
      </c>
      <c r="H286" s="14">
        <v>30</v>
      </c>
      <c r="I286" s="14" t="s">
        <v>25</v>
      </c>
      <c r="J286" s="13" t="s">
        <v>26</v>
      </c>
      <c r="K286" s="14" t="s">
        <v>536</v>
      </c>
      <c r="L286" s="13">
        <v>200</v>
      </c>
      <c r="M286" s="14" t="s">
        <v>925</v>
      </c>
      <c r="N286" s="14" t="s">
        <v>541</v>
      </c>
    </row>
    <row r="287" s="4" customFormat="1" ht="30" customHeight="1" spans="1:14">
      <c r="A287" s="13">
        <f t="shared" si="25"/>
        <v>270</v>
      </c>
      <c r="B287" s="14"/>
      <c r="C287" s="14" t="s">
        <v>926</v>
      </c>
      <c r="D287" s="14" t="s">
        <v>120</v>
      </c>
      <c r="E287" s="14" t="s">
        <v>22</v>
      </c>
      <c r="F287" s="14" t="s">
        <v>279</v>
      </c>
      <c r="G287" s="14" t="s">
        <v>927</v>
      </c>
      <c r="H287" s="14">
        <v>300</v>
      </c>
      <c r="I287" s="13" t="s">
        <v>25</v>
      </c>
      <c r="J287" s="13" t="s">
        <v>26</v>
      </c>
      <c r="K287" s="14" t="s">
        <v>536</v>
      </c>
      <c r="L287" s="13">
        <v>3156</v>
      </c>
      <c r="M287" s="14" t="s">
        <v>928</v>
      </c>
      <c r="N287" s="14" t="s">
        <v>541</v>
      </c>
    </row>
    <row r="288" s="4" customFormat="1" ht="30" customHeight="1" spans="1:14">
      <c r="A288" s="13">
        <f t="shared" ref="A288:A297" si="26">ROW()-17</f>
        <v>271</v>
      </c>
      <c r="B288" s="14"/>
      <c r="C288" s="33" t="s">
        <v>929</v>
      </c>
      <c r="D288" s="33" t="s">
        <v>405</v>
      </c>
      <c r="E288" s="33" t="s">
        <v>22</v>
      </c>
      <c r="F288" s="33" t="s">
        <v>408</v>
      </c>
      <c r="G288" s="33" t="s">
        <v>930</v>
      </c>
      <c r="H288" s="34">
        <v>35</v>
      </c>
      <c r="I288" s="33" t="s">
        <v>25</v>
      </c>
      <c r="J288" s="13" t="s">
        <v>26</v>
      </c>
      <c r="K288" s="14" t="s">
        <v>536</v>
      </c>
      <c r="L288" s="33">
        <v>60</v>
      </c>
      <c r="M288" s="33" t="s">
        <v>448</v>
      </c>
      <c r="N288" s="14" t="s">
        <v>541</v>
      </c>
    </row>
    <row r="289" s="4" customFormat="1" ht="30" customHeight="1" spans="1:14">
      <c r="A289" s="13">
        <f t="shared" si="26"/>
        <v>272</v>
      </c>
      <c r="B289" s="14"/>
      <c r="C289" s="33" t="s">
        <v>931</v>
      </c>
      <c r="D289" s="33" t="s">
        <v>405</v>
      </c>
      <c r="E289" s="33" t="s">
        <v>22</v>
      </c>
      <c r="F289" s="33" t="s">
        <v>932</v>
      </c>
      <c r="G289" s="33" t="s">
        <v>933</v>
      </c>
      <c r="H289" s="34">
        <v>4</v>
      </c>
      <c r="I289" s="33" t="s">
        <v>25</v>
      </c>
      <c r="J289" s="13" t="s">
        <v>26</v>
      </c>
      <c r="K289" s="14" t="s">
        <v>536</v>
      </c>
      <c r="L289" s="33">
        <v>60</v>
      </c>
      <c r="M289" s="33" t="s">
        <v>448</v>
      </c>
      <c r="N289" s="14" t="s">
        <v>541</v>
      </c>
    </row>
    <row r="290" s="4" customFormat="1" ht="30" customHeight="1" spans="1:14">
      <c r="A290" s="13">
        <f t="shared" si="26"/>
        <v>273</v>
      </c>
      <c r="B290" s="14"/>
      <c r="C290" s="33" t="s">
        <v>934</v>
      </c>
      <c r="D290" s="33" t="s">
        <v>405</v>
      </c>
      <c r="E290" s="33" t="s">
        <v>22</v>
      </c>
      <c r="F290" s="33" t="s">
        <v>935</v>
      </c>
      <c r="G290" s="33" t="s">
        <v>936</v>
      </c>
      <c r="H290" s="33">
        <v>36</v>
      </c>
      <c r="I290" s="33" t="s">
        <v>25</v>
      </c>
      <c r="J290" s="13" t="s">
        <v>26</v>
      </c>
      <c r="K290" s="14" t="s">
        <v>536</v>
      </c>
      <c r="L290" s="33">
        <v>60</v>
      </c>
      <c r="M290" s="33" t="s">
        <v>909</v>
      </c>
      <c r="N290" s="14" t="s">
        <v>541</v>
      </c>
    </row>
    <row r="291" s="4" customFormat="1" ht="30" customHeight="1" spans="1:14">
      <c r="A291" s="13">
        <f t="shared" si="26"/>
        <v>274</v>
      </c>
      <c r="B291" s="14"/>
      <c r="C291" s="33" t="s">
        <v>937</v>
      </c>
      <c r="D291" s="33" t="s">
        <v>405</v>
      </c>
      <c r="E291" s="33" t="s">
        <v>22</v>
      </c>
      <c r="F291" s="33" t="s">
        <v>938</v>
      </c>
      <c r="G291" s="33" t="s">
        <v>939</v>
      </c>
      <c r="H291" s="33">
        <v>11</v>
      </c>
      <c r="I291" s="33" t="s">
        <v>25</v>
      </c>
      <c r="J291" s="13" t="s">
        <v>26</v>
      </c>
      <c r="K291" s="14" t="s">
        <v>536</v>
      </c>
      <c r="L291" s="33">
        <v>45</v>
      </c>
      <c r="M291" s="33" t="s">
        <v>909</v>
      </c>
      <c r="N291" s="14" t="s">
        <v>541</v>
      </c>
    </row>
    <row r="292" s="4" customFormat="1" ht="30" customHeight="1" spans="1:14">
      <c r="A292" s="13">
        <f t="shared" si="26"/>
        <v>275</v>
      </c>
      <c r="B292" s="14"/>
      <c r="C292" s="33" t="s">
        <v>940</v>
      </c>
      <c r="D292" s="33" t="s">
        <v>405</v>
      </c>
      <c r="E292" s="33" t="s">
        <v>22</v>
      </c>
      <c r="F292" s="33" t="s">
        <v>406</v>
      </c>
      <c r="G292" s="33" t="s">
        <v>941</v>
      </c>
      <c r="H292" s="33">
        <v>24</v>
      </c>
      <c r="I292" s="33" t="s">
        <v>25</v>
      </c>
      <c r="J292" s="13" t="s">
        <v>26</v>
      </c>
      <c r="K292" s="14" t="s">
        <v>536</v>
      </c>
      <c r="L292" s="33">
        <v>20</v>
      </c>
      <c r="M292" s="33" t="s">
        <v>942</v>
      </c>
      <c r="N292" s="14" t="s">
        <v>541</v>
      </c>
    </row>
    <row r="293" s="4" customFormat="1" ht="30" customHeight="1" spans="1:14">
      <c r="A293" s="13">
        <f t="shared" si="26"/>
        <v>276</v>
      </c>
      <c r="B293" s="14"/>
      <c r="C293" s="33" t="s">
        <v>943</v>
      </c>
      <c r="D293" s="33" t="s">
        <v>405</v>
      </c>
      <c r="E293" s="33" t="s">
        <v>22</v>
      </c>
      <c r="F293" s="33" t="s">
        <v>408</v>
      </c>
      <c r="G293" s="33" t="s">
        <v>944</v>
      </c>
      <c r="H293" s="33">
        <v>66</v>
      </c>
      <c r="I293" s="33" t="s">
        <v>25</v>
      </c>
      <c r="J293" s="13" t="s">
        <v>26</v>
      </c>
      <c r="K293" s="14" t="s">
        <v>536</v>
      </c>
      <c r="L293" s="33">
        <v>130</v>
      </c>
      <c r="M293" s="33" t="s">
        <v>245</v>
      </c>
      <c r="N293" s="14" t="s">
        <v>541</v>
      </c>
    </row>
    <row r="294" s="4" customFormat="1" ht="30" customHeight="1" spans="1:14">
      <c r="A294" s="13">
        <f t="shared" si="26"/>
        <v>277</v>
      </c>
      <c r="B294" s="14"/>
      <c r="C294" s="33" t="s">
        <v>945</v>
      </c>
      <c r="D294" s="33" t="s">
        <v>405</v>
      </c>
      <c r="E294" s="33" t="s">
        <v>22</v>
      </c>
      <c r="F294" s="33" t="s">
        <v>946</v>
      </c>
      <c r="G294" s="33" t="s">
        <v>947</v>
      </c>
      <c r="H294" s="33">
        <v>15</v>
      </c>
      <c r="I294" s="33" t="s">
        <v>25</v>
      </c>
      <c r="J294" s="13" t="s">
        <v>26</v>
      </c>
      <c r="K294" s="14" t="s">
        <v>536</v>
      </c>
      <c r="L294" s="33">
        <v>11</v>
      </c>
      <c r="M294" s="33" t="s">
        <v>948</v>
      </c>
      <c r="N294" s="14" t="s">
        <v>541</v>
      </c>
    </row>
    <row r="295" s="4" customFormat="1" ht="30" customHeight="1" spans="1:14">
      <c r="A295" s="13">
        <f t="shared" si="26"/>
        <v>278</v>
      </c>
      <c r="B295" s="14"/>
      <c r="C295" s="33" t="s">
        <v>949</v>
      </c>
      <c r="D295" s="33" t="s">
        <v>405</v>
      </c>
      <c r="E295" s="33" t="s">
        <v>22</v>
      </c>
      <c r="F295" s="33" t="s">
        <v>950</v>
      </c>
      <c r="G295" s="33" t="s">
        <v>951</v>
      </c>
      <c r="H295" s="33">
        <v>10</v>
      </c>
      <c r="I295" s="33" t="s">
        <v>25</v>
      </c>
      <c r="J295" s="13" t="s">
        <v>26</v>
      </c>
      <c r="K295" s="14" t="s">
        <v>536</v>
      </c>
      <c r="L295" s="33">
        <v>15</v>
      </c>
      <c r="M295" s="33" t="s">
        <v>737</v>
      </c>
      <c r="N295" s="14" t="s">
        <v>541</v>
      </c>
    </row>
    <row r="296" s="4" customFormat="1" ht="30" customHeight="1" spans="1:14">
      <c r="A296" s="13">
        <f t="shared" si="26"/>
        <v>279</v>
      </c>
      <c r="B296" s="14"/>
      <c r="C296" s="33" t="s">
        <v>952</v>
      </c>
      <c r="D296" s="33" t="s">
        <v>405</v>
      </c>
      <c r="E296" s="33" t="s">
        <v>22</v>
      </c>
      <c r="F296" s="33" t="s">
        <v>411</v>
      </c>
      <c r="G296" s="33" t="s">
        <v>953</v>
      </c>
      <c r="H296" s="33">
        <v>15</v>
      </c>
      <c r="I296" s="33" t="s">
        <v>25</v>
      </c>
      <c r="J296" s="13" t="s">
        <v>26</v>
      </c>
      <c r="K296" s="14" t="s">
        <v>536</v>
      </c>
      <c r="L296" s="33">
        <v>60</v>
      </c>
      <c r="M296" s="33" t="s">
        <v>801</v>
      </c>
      <c r="N296" s="14" t="s">
        <v>541</v>
      </c>
    </row>
    <row r="297" s="4" customFormat="1" ht="30" customHeight="1" spans="1:14">
      <c r="A297" s="13">
        <f t="shared" si="26"/>
        <v>280</v>
      </c>
      <c r="B297" s="14"/>
      <c r="C297" s="33" t="s">
        <v>954</v>
      </c>
      <c r="D297" s="33" t="s">
        <v>405</v>
      </c>
      <c r="E297" s="33" t="s">
        <v>22</v>
      </c>
      <c r="F297" s="33" t="s">
        <v>932</v>
      </c>
      <c r="G297" s="33" t="s">
        <v>955</v>
      </c>
      <c r="H297" s="33">
        <v>10</v>
      </c>
      <c r="I297" s="33" t="s">
        <v>25</v>
      </c>
      <c r="J297" s="13" t="s">
        <v>26</v>
      </c>
      <c r="K297" s="14" t="s">
        <v>536</v>
      </c>
      <c r="L297" s="33">
        <v>10</v>
      </c>
      <c r="M297" s="33" t="s">
        <v>948</v>
      </c>
      <c r="N297" s="14" t="s">
        <v>541</v>
      </c>
    </row>
    <row r="298" s="4" customFormat="1" ht="30" customHeight="1" spans="1:14">
      <c r="A298" s="13">
        <f t="shared" ref="A298:A307" si="27">ROW()-17</f>
        <v>281</v>
      </c>
      <c r="B298" s="14"/>
      <c r="C298" s="33" t="s">
        <v>956</v>
      </c>
      <c r="D298" s="33" t="s">
        <v>405</v>
      </c>
      <c r="E298" s="33" t="s">
        <v>22</v>
      </c>
      <c r="F298" s="33" t="s">
        <v>957</v>
      </c>
      <c r="G298" s="33" t="s">
        <v>958</v>
      </c>
      <c r="H298" s="33">
        <v>7</v>
      </c>
      <c r="I298" s="33" t="s">
        <v>25</v>
      </c>
      <c r="J298" s="13" t="s">
        <v>26</v>
      </c>
      <c r="K298" s="14" t="s">
        <v>536</v>
      </c>
      <c r="L298" s="33">
        <v>70</v>
      </c>
      <c r="M298" s="33" t="s">
        <v>89</v>
      </c>
      <c r="N298" s="14" t="s">
        <v>541</v>
      </c>
    </row>
    <row r="299" s="4" customFormat="1" ht="30" customHeight="1" spans="1:14">
      <c r="A299" s="13">
        <f t="shared" si="27"/>
        <v>282</v>
      </c>
      <c r="B299" s="14"/>
      <c r="C299" s="33" t="s">
        <v>959</v>
      </c>
      <c r="D299" s="33" t="s">
        <v>405</v>
      </c>
      <c r="E299" s="33" t="s">
        <v>22</v>
      </c>
      <c r="F299" s="33" t="s">
        <v>960</v>
      </c>
      <c r="G299" s="33" t="s">
        <v>961</v>
      </c>
      <c r="H299" s="33">
        <v>21</v>
      </c>
      <c r="I299" s="33" t="s">
        <v>25</v>
      </c>
      <c r="J299" s="13" t="s">
        <v>26</v>
      </c>
      <c r="K299" s="14" t="s">
        <v>536</v>
      </c>
      <c r="L299" s="33">
        <v>55</v>
      </c>
      <c r="M299" s="33" t="s">
        <v>89</v>
      </c>
      <c r="N299" s="14" t="s">
        <v>541</v>
      </c>
    </row>
    <row r="300" s="4" customFormat="1" ht="30" customHeight="1" spans="1:14">
      <c r="A300" s="13">
        <f t="shared" si="27"/>
        <v>283</v>
      </c>
      <c r="B300" s="14"/>
      <c r="C300" s="33" t="s">
        <v>962</v>
      </c>
      <c r="D300" s="33" t="s">
        <v>405</v>
      </c>
      <c r="E300" s="33" t="s">
        <v>22</v>
      </c>
      <c r="F300" s="33" t="s">
        <v>963</v>
      </c>
      <c r="G300" s="33" t="s">
        <v>964</v>
      </c>
      <c r="H300" s="33">
        <v>30</v>
      </c>
      <c r="I300" s="33" t="s">
        <v>25</v>
      </c>
      <c r="J300" s="13" t="s">
        <v>26</v>
      </c>
      <c r="K300" s="14" t="s">
        <v>536</v>
      </c>
      <c r="L300" s="33">
        <v>100</v>
      </c>
      <c r="M300" s="33" t="s">
        <v>448</v>
      </c>
      <c r="N300" s="14" t="s">
        <v>541</v>
      </c>
    </row>
    <row r="301" s="4" customFormat="1" ht="30" customHeight="1" spans="1:14">
      <c r="A301" s="13">
        <f t="shared" si="27"/>
        <v>284</v>
      </c>
      <c r="B301" s="14"/>
      <c r="C301" s="33" t="s">
        <v>965</v>
      </c>
      <c r="D301" s="33" t="s">
        <v>405</v>
      </c>
      <c r="E301" s="33" t="s">
        <v>22</v>
      </c>
      <c r="F301" s="33" t="s">
        <v>413</v>
      </c>
      <c r="G301" s="33" t="s">
        <v>966</v>
      </c>
      <c r="H301" s="33">
        <v>24</v>
      </c>
      <c r="I301" s="33" t="s">
        <v>25</v>
      </c>
      <c r="J301" s="13" t="s">
        <v>26</v>
      </c>
      <c r="K301" s="14" t="s">
        <v>536</v>
      </c>
      <c r="L301" s="33">
        <v>69</v>
      </c>
      <c r="M301" s="33" t="s">
        <v>967</v>
      </c>
      <c r="N301" s="14" t="s">
        <v>541</v>
      </c>
    </row>
    <row r="302" s="4" customFormat="1" ht="30" customHeight="1" spans="1:14">
      <c r="A302" s="13">
        <f t="shared" si="27"/>
        <v>285</v>
      </c>
      <c r="B302" s="14"/>
      <c r="C302" s="33" t="s">
        <v>968</v>
      </c>
      <c r="D302" s="33" t="s">
        <v>405</v>
      </c>
      <c r="E302" s="33" t="s">
        <v>22</v>
      </c>
      <c r="F302" s="33" t="s">
        <v>411</v>
      </c>
      <c r="G302" s="33" t="s">
        <v>969</v>
      </c>
      <c r="H302" s="33">
        <v>15</v>
      </c>
      <c r="I302" s="33" t="s">
        <v>25</v>
      </c>
      <c r="J302" s="13" t="s">
        <v>26</v>
      </c>
      <c r="K302" s="14" t="s">
        <v>536</v>
      </c>
      <c r="L302" s="33">
        <v>50</v>
      </c>
      <c r="M302" s="33" t="s">
        <v>89</v>
      </c>
      <c r="N302" s="14" t="s">
        <v>541</v>
      </c>
    </row>
    <row r="303" s="4" customFormat="1" ht="30" customHeight="1" spans="1:14">
      <c r="A303" s="13">
        <f t="shared" si="27"/>
        <v>286</v>
      </c>
      <c r="B303" s="14"/>
      <c r="C303" s="33" t="s">
        <v>970</v>
      </c>
      <c r="D303" s="33" t="s">
        <v>405</v>
      </c>
      <c r="E303" s="33" t="s">
        <v>22</v>
      </c>
      <c r="F303" s="33" t="s">
        <v>971</v>
      </c>
      <c r="G303" s="33" t="s">
        <v>972</v>
      </c>
      <c r="H303" s="33">
        <v>10</v>
      </c>
      <c r="I303" s="33" t="s">
        <v>25</v>
      </c>
      <c r="J303" s="13" t="s">
        <v>26</v>
      </c>
      <c r="K303" s="14" t="s">
        <v>536</v>
      </c>
      <c r="L303" s="33">
        <v>13</v>
      </c>
      <c r="M303" s="33" t="s">
        <v>973</v>
      </c>
      <c r="N303" s="14" t="s">
        <v>541</v>
      </c>
    </row>
    <row r="304" s="4" customFormat="1" ht="30" customHeight="1" spans="1:14">
      <c r="A304" s="13">
        <f t="shared" si="27"/>
        <v>287</v>
      </c>
      <c r="B304" s="14"/>
      <c r="C304" s="33" t="s">
        <v>974</v>
      </c>
      <c r="D304" s="33" t="s">
        <v>405</v>
      </c>
      <c r="E304" s="33" t="s">
        <v>22</v>
      </c>
      <c r="F304" s="33" t="s">
        <v>406</v>
      </c>
      <c r="G304" s="33" t="s">
        <v>975</v>
      </c>
      <c r="H304" s="33">
        <v>27</v>
      </c>
      <c r="I304" s="33" t="s">
        <v>25</v>
      </c>
      <c r="J304" s="13" t="s">
        <v>26</v>
      </c>
      <c r="K304" s="14" t="s">
        <v>536</v>
      </c>
      <c r="L304" s="33">
        <v>67</v>
      </c>
      <c r="M304" s="33" t="s">
        <v>737</v>
      </c>
      <c r="N304" s="14" t="s">
        <v>541</v>
      </c>
    </row>
    <row r="305" s="4" customFormat="1" ht="30" customHeight="1" spans="1:14">
      <c r="A305" s="13">
        <f t="shared" si="27"/>
        <v>288</v>
      </c>
      <c r="B305" s="14"/>
      <c r="C305" s="33" t="s">
        <v>976</v>
      </c>
      <c r="D305" s="33" t="s">
        <v>405</v>
      </c>
      <c r="E305" s="33" t="s">
        <v>22</v>
      </c>
      <c r="F305" s="33" t="s">
        <v>411</v>
      </c>
      <c r="G305" s="33" t="s">
        <v>977</v>
      </c>
      <c r="H305" s="33">
        <v>15</v>
      </c>
      <c r="I305" s="33" t="s">
        <v>25</v>
      </c>
      <c r="J305" s="13" t="s">
        <v>26</v>
      </c>
      <c r="K305" s="14" t="s">
        <v>536</v>
      </c>
      <c r="L305" s="33">
        <v>60</v>
      </c>
      <c r="M305" s="33" t="s">
        <v>317</v>
      </c>
      <c r="N305" s="14" t="s">
        <v>541</v>
      </c>
    </row>
    <row r="306" s="4" customFormat="1" ht="30" customHeight="1" spans="1:14">
      <c r="A306" s="13">
        <f t="shared" si="27"/>
        <v>289</v>
      </c>
      <c r="B306" s="14"/>
      <c r="C306" s="33" t="s">
        <v>978</v>
      </c>
      <c r="D306" s="33" t="s">
        <v>405</v>
      </c>
      <c r="E306" s="33" t="s">
        <v>22</v>
      </c>
      <c r="F306" s="33" t="s">
        <v>960</v>
      </c>
      <c r="G306" s="33" t="s">
        <v>979</v>
      </c>
      <c r="H306" s="33">
        <v>18</v>
      </c>
      <c r="I306" s="33" t="s">
        <v>25</v>
      </c>
      <c r="J306" s="13" t="s">
        <v>26</v>
      </c>
      <c r="K306" s="14" t="s">
        <v>536</v>
      </c>
      <c r="L306" s="33">
        <v>50</v>
      </c>
      <c r="M306" s="33" t="s">
        <v>980</v>
      </c>
      <c r="N306" s="14" t="s">
        <v>541</v>
      </c>
    </row>
    <row r="307" s="4" customFormat="1" ht="30" customHeight="1" spans="1:14">
      <c r="A307" s="13">
        <f t="shared" si="27"/>
        <v>290</v>
      </c>
      <c r="B307" s="14"/>
      <c r="C307" s="33" t="s">
        <v>981</v>
      </c>
      <c r="D307" s="33" t="s">
        <v>405</v>
      </c>
      <c r="E307" s="33" t="s">
        <v>22</v>
      </c>
      <c r="F307" s="33" t="s">
        <v>963</v>
      </c>
      <c r="G307" s="33" t="s">
        <v>982</v>
      </c>
      <c r="H307" s="33">
        <v>15</v>
      </c>
      <c r="I307" s="33" t="s">
        <v>25</v>
      </c>
      <c r="J307" s="13" t="s">
        <v>26</v>
      </c>
      <c r="K307" s="14" t="s">
        <v>536</v>
      </c>
      <c r="L307" s="33">
        <v>22</v>
      </c>
      <c r="M307" s="33" t="s">
        <v>983</v>
      </c>
      <c r="N307" s="14" t="s">
        <v>541</v>
      </c>
    </row>
    <row r="308" s="4" customFormat="1" ht="30" customHeight="1" spans="1:14">
      <c r="A308" s="13">
        <f t="shared" ref="A308:A317" si="28">ROW()-17</f>
        <v>291</v>
      </c>
      <c r="B308" s="14"/>
      <c r="C308" s="33" t="s">
        <v>965</v>
      </c>
      <c r="D308" s="33" t="s">
        <v>405</v>
      </c>
      <c r="E308" s="33" t="s">
        <v>22</v>
      </c>
      <c r="F308" s="33" t="s">
        <v>413</v>
      </c>
      <c r="G308" s="33" t="s">
        <v>984</v>
      </c>
      <c r="H308" s="33">
        <v>12</v>
      </c>
      <c r="I308" s="33" t="s">
        <v>25</v>
      </c>
      <c r="J308" s="13" t="s">
        <v>26</v>
      </c>
      <c r="K308" s="14" t="s">
        <v>536</v>
      </c>
      <c r="L308" s="33">
        <v>40</v>
      </c>
      <c r="M308" s="33" t="s">
        <v>781</v>
      </c>
      <c r="N308" s="14" t="s">
        <v>541</v>
      </c>
    </row>
    <row r="309" s="4" customFormat="1" ht="30" customHeight="1" spans="1:14">
      <c r="A309" s="13">
        <f t="shared" si="28"/>
        <v>292</v>
      </c>
      <c r="B309" s="14"/>
      <c r="C309" s="14" t="s">
        <v>985</v>
      </c>
      <c r="D309" s="14" t="s">
        <v>97</v>
      </c>
      <c r="E309" s="14" t="s">
        <v>22</v>
      </c>
      <c r="F309" s="14" t="s">
        <v>255</v>
      </c>
      <c r="G309" s="14" t="s">
        <v>986</v>
      </c>
      <c r="H309" s="14">
        <v>25</v>
      </c>
      <c r="I309" s="13" t="s">
        <v>25</v>
      </c>
      <c r="J309" s="13" t="s">
        <v>26</v>
      </c>
      <c r="K309" s="14" t="s">
        <v>536</v>
      </c>
      <c r="L309" s="14">
        <v>98</v>
      </c>
      <c r="M309" s="14" t="s">
        <v>909</v>
      </c>
      <c r="N309" s="14" t="s">
        <v>541</v>
      </c>
    </row>
    <row r="310" s="4" customFormat="1" ht="30" customHeight="1" spans="1:14">
      <c r="A310" s="13">
        <f t="shared" si="28"/>
        <v>293</v>
      </c>
      <c r="B310" s="14"/>
      <c r="C310" s="14" t="s">
        <v>987</v>
      </c>
      <c r="D310" s="14" t="s">
        <v>97</v>
      </c>
      <c r="E310" s="14" t="s">
        <v>22</v>
      </c>
      <c r="F310" s="14" t="s">
        <v>255</v>
      </c>
      <c r="G310" s="14" t="s">
        <v>988</v>
      </c>
      <c r="H310" s="10">
        <v>30</v>
      </c>
      <c r="I310" s="14" t="s">
        <v>25</v>
      </c>
      <c r="J310" s="13" t="s">
        <v>26</v>
      </c>
      <c r="K310" s="14" t="s">
        <v>536</v>
      </c>
      <c r="L310" s="14">
        <v>36</v>
      </c>
      <c r="M310" s="14" t="s">
        <v>317</v>
      </c>
      <c r="N310" s="14" t="s">
        <v>541</v>
      </c>
    </row>
    <row r="311" s="4" customFormat="1" ht="30" customHeight="1" spans="1:14">
      <c r="A311" s="13">
        <f t="shared" si="28"/>
        <v>294</v>
      </c>
      <c r="B311" s="14"/>
      <c r="C311" s="14" t="s">
        <v>989</v>
      </c>
      <c r="D311" s="14" t="s">
        <v>97</v>
      </c>
      <c r="E311" s="14" t="s">
        <v>22</v>
      </c>
      <c r="F311" s="14" t="s">
        <v>255</v>
      </c>
      <c r="G311" s="14" t="s">
        <v>990</v>
      </c>
      <c r="H311" s="14">
        <v>22</v>
      </c>
      <c r="I311" s="14" t="s">
        <v>25</v>
      </c>
      <c r="J311" s="13" t="s">
        <v>26</v>
      </c>
      <c r="K311" s="14" t="s">
        <v>536</v>
      </c>
      <c r="L311" s="14">
        <v>40</v>
      </c>
      <c r="M311" s="14" t="s">
        <v>89</v>
      </c>
      <c r="N311" s="14" t="s">
        <v>541</v>
      </c>
    </row>
    <row r="312" s="4" customFormat="1" ht="30" customHeight="1" spans="1:14">
      <c r="A312" s="13">
        <f t="shared" si="28"/>
        <v>295</v>
      </c>
      <c r="B312" s="14"/>
      <c r="C312" s="14" t="s">
        <v>991</v>
      </c>
      <c r="D312" s="14" t="s">
        <v>97</v>
      </c>
      <c r="E312" s="14" t="s">
        <v>22</v>
      </c>
      <c r="F312" s="14" t="s">
        <v>255</v>
      </c>
      <c r="G312" s="14" t="s">
        <v>990</v>
      </c>
      <c r="H312" s="14">
        <v>22</v>
      </c>
      <c r="I312" s="14" t="s">
        <v>25</v>
      </c>
      <c r="J312" s="13" t="s">
        <v>26</v>
      </c>
      <c r="K312" s="14" t="s">
        <v>536</v>
      </c>
      <c r="L312" s="14">
        <v>28</v>
      </c>
      <c r="M312" s="14" t="s">
        <v>733</v>
      </c>
      <c r="N312" s="14" t="s">
        <v>541</v>
      </c>
    </row>
    <row r="313" s="4" customFormat="1" ht="30" customHeight="1" spans="1:14">
      <c r="A313" s="13">
        <f t="shared" si="28"/>
        <v>296</v>
      </c>
      <c r="B313" s="14"/>
      <c r="C313" s="14" t="s">
        <v>992</v>
      </c>
      <c r="D313" s="14" t="s">
        <v>97</v>
      </c>
      <c r="E313" s="14" t="s">
        <v>22</v>
      </c>
      <c r="F313" s="14" t="s">
        <v>255</v>
      </c>
      <c r="G313" s="14" t="s">
        <v>986</v>
      </c>
      <c r="H313" s="14">
        <v>28</v>
      </c>
      <c r="I313" s="14" t="s">
        <v>25</v>
      </c>
      <c r="J313" s="13" t="s">
        <v>26</v>
      </c>
      <c r="K313" s="14" t="s">
        <v>536</v>
      </c>
      <c r="L313" s="14">
        <v>41</v>
      </c>
      <c r="M313" s="14" t="s">
        <v>909</v>
      </c>
      <c r="N313" s="14" t="s">
        <v>541</v>
      </c>
    </row>
    <row r="314" s="4" customFormat="1" ht="30" customHeight="1" spans="1:14">
      <c r="A314" s="13">
        <f t="shared" si="28"/>
        <v>297</v>
      </c>
      <c r="B314" s="14"/>
      <c r="C314" s="14" t="s">
        <v>993</v>
      </c>
      <c r="D314" s="14" t="s">
        <v>97</v>
      </c>
      <c r="E314" s="14" t="s">
        <v>22</v>
      </c>
      <c r="F314" s="14" t="s">
        <v>255</v>
      </c>
      <c r="G314" s="14" t="s">
        <v>994</v>
      </c>
      <c r="H314" s="14">
        <v>14</v>
      </c>
      <c r="I314" s="13" t="s">
        <v>25</v>
      </c>
      <c r="J314" s="13" t="s">
        <v>26</v>
      </c>
      <c r="K314" s="14" t="s">
        <v>536</v>
      </c>
      <c r="L314" s="13">
        <v>32</v>
      </c>
      <c r="M314" s="24" t="s">
        <v>909</v>
      </c>
      <c r="N314" s="14" t="s">
        <v>541</v>
      </c>
    </row>
    <row r="315" s="4" customFormat="1" ht="30" customHeight="1" spans="1:14">
      <c r="A315" s="13">
        <f t="shared" si="28"/>
        <v>298</v>
      </c>
      <c r="B315" s="14"/>
      <c r="C315" s="14" t="s">
        <v>995</v>
      </c>
      <c r="D315" s="14" t="s">
        <v>97</v>
      </c>
      <c r="E315" s="14" t="s">
        <v>22</v>
      </c>
      <c r="F315" s="14" t="s">
        <v>996</v>
      </c>
      <c r="G315" s="14" t="s">
        <v>997</v>
      </c>
      <c r="H315" s="14">
        <v>5</v>
      </c>
      <c r="I315" s="14" t="s">
        <v>25</v>
      </c>
      <c r="J315" s="13" t="s">
        <v>26</v>
      </c>
      <c r="K315" s="14" t="s">
        <v>536</v>
      </c>
      <c r="L315" s="14">
        <v>36</v>
      </c>
      <c r="M315" s="14" t="s">
        <v>317</v>
      </c>
      <c r="N315" s="14" t="s">
        <v>541</v>
      </c>
    </row>
    <row r="316" s="4" customFormat="1" ht="30" customHeight="1" spans="1:14">
      <c r="A316" s="13">
        <f t="shared" si="28"/>
        <v>299</v>
      </c>
      <c r="B316" s="14"/>
      <c r="C316" s="14" t="s">
        <v>998</v>
      </c>
      <c r="D316" s="14" t="s">
        <v>97</v>
      </c>
      <c r="E316" s="14" t="s">
        <v>22</v>
      </c>
      <c r="F316" s="14" t="s">
        <v>996</v>
      </c>
      <c r="G316" s="14" t="s">
        <v>999</v>
      </c>
      <c r="H316" s="14">
        <v>12</v>
      </c>
      <c r="I316" s="14" t="s">
        <v>25</v>
      </c>
      <c r="J316" s="13" t="s">
        <v>26</v>
      </c>
      <c r="K316" s="14" t="s">
        <v>536</v>
      </c>
      <c r="L316" s="14">
        <v>51</v>
      </c>
      <c r="M316" s="14" t="s">
        <v>696</v>
      </c>
      <c r="N316" s="14" t="s">
        <v>541</v>
      </c>
    </row>
    <row r="317" s="4" customFormat="1" ht="30" customHeight="1" spans="1:14">
      <c r="A317" s="13">
        <f t="shared" si="28"/>
        <v>300</v>
      </c>
      <c r="B317" s="14"/>
      <c r="C317" s="14" t="s">
        <v>1000</v>
      </c>
      <c r="D317" s="14" t="s">
        <v>97</v>
      </c>
      <c r="E317" s="14" t="s">
        <v>22</v>
      </c>
      <c r="F317" s="14" t="s">
        <v>1001</v>
      </c>
      <c r="G317" s="14" t="s">
        <v>1002</v>
      </c>
      <c r="H317" s="14">
        <v>11</v>
      </c>
      <c r="I317" s="13" t="s">
        <v>25</v>
      </c>
      <c r="J317" s="13" t="s">
        <v>26</v>
      </c>
      <c r="K317" s="14" t="s">
        <v>536</v>
      </c>
      <c r="L317" s="14">
        <v>21</v>
      </c>
      <c r="M317" s="14" t="s">
        <v>733</v>
      </c>
      <c r="N317" s="14" t="s">
        <v>541</v>
      </c>
    </row>
    <row r="318" s="4" customFormat="1" ht="30" customHeight="1" spans="1:14">
      <c r="A318" s="13">
        <f t="shared" ref="A318:A327" si="29">ROW()-17</f>
        <v>301</v>
      </c>
      <c r="B318" s="14"/>
      <c r="C318" s="14" t="s">
        <v>1003</v>
      </c>
      <c r="D318" s="14" t="s">
        <v>97</v>
      </c>
      <c r="E318" s="14" t="s">
        <v>22</v>
      </c>
      <c r="F318" s="14" t="s">
        <v>1001</v>
      </c>
      <c r="G318" s="14" t="s">
        <v>1004</v>
      </c>
      <c r="H318" s="14">
        <v>9.5</v>
      </c>
      <c r="I318" s="13" t="s">
        <v>25</v>
      </c>
      <c r="J318" s="13" t="s">
        <v>26</v>
      </c>
      <c r="K318" s="14" t="s">
        <v>536</v>
      </c>
      <c r="L318" s="14">
        <v>17</v>
      </c>
      <c r="M318" s="14" t="s">
        <v>1005</v>
      </c>
      <c r="N318" s="14" t="s">
        <v>541</v>
      </c>
    </row>
    <row r="319" s="4" customFormat="1" ht="30" customHeight="1" spans="1:14">
      <c r="A319" s="13">
        <f t="shared" si="29"/>
        <v>302</v>
      </c>
      <c r="B319" s="14"/>
      <c r="C319" s="14" t="s">
        <v>1006</v>
      </c>
      <c r="D319" s="14" t="s">
        <v>97</v>
      </c>
      <c r="E319" s="14" t="s">
        <v>22</v>
      </c>
      <c r="F319" s="14" t="s">
        <v>1007</v>
      </c>
      <c r="G319" s="14" t="s">
        <v>1008</v>
      </c>
      <c r="H319" s="14">
        <v>60</v>
      </c>
      <c r="I319" s="14" t="s">
        <v>25</v>
      </c>
      <c r="J319" s="13" t="s">
        <v>26</v>
      </c>
      <c r="K319" s="14" t="s">
        <v>536</v>
      </c>
      <c r="L319" s="14">
        <v>51</v>
      </c>
      <c r="M319" s="14" t="s">
        <v>696</v>
      </c>
      <c r="N319" s="14" t="s">
        <v>541</v>
      </c>
    </row>
    <row r="320" s="4" customFormat="1" ht="30" customHeight="1" spans="1:14">
      <c r="A320" s="13">
        <f t="shared" si="29"/>
        <v>303</v>
      </c>
      <c r="B320" s="14"/>
      <c r="C320" s="15" t="s">
        <v>1009</v>
      </c>
      <c r="D320" s="14" t="s">
        <v>97</v>
      </c>
      <c r="E320" s="15" t="s">
        <v>1010</v>
      </c>
      <c r="F320" s="15" t="s">
        <v>258</v>
      </c>
      <c r="G320" s="14" t="s">
        <v>1011</v>
      </c>
      <c r="H320" s="14">
        <v>15</v>
      </c>
      <c r="I320" s="14" t="s">
        <v>25</v>
      </c>
      <c r="J320" s="13" t="s">
        <v>26</v>
      </c>
      <c r="K320" s="14" t="s">
        <v>536</v>
      </c>
      <c r="L320" s="15">
        <v>300</v>
      </c>
      <c r="M320" s="14" t="s">
        <v>1012</v>
      </c>
      <c r="N320" s="14" t="s">
        <v>541</v>
      </c>
    </row>
    <row r="321" s="4" customFormat="1" ht="30" customHeight="1" spans="1:14">
      <c r="A321" s="13">
        <f t="shared" si="29"/>
        <v>304</v>
      </c>
      <c r="B321" s="14"/>
      <c r="C321" s="15" t="s">
        <v>1013</v>
      </c>
      <c r="D321" s="14" t="s">
        <v>97</v>
      </c>
      <c r="E321" s="15" t="s">
        <v>1010</v>
      </c>
      <c r="F321" s="15" t="s">
        <v>258</v>
      </c>
      <c r="G321" s="14" t="s">
        <v>1014</v>
      </c>
      <c r="H321" s="14">
        <v>20</v>
      </c>
      <c r="I321" s="14" t="s">
        <v>25</v>
      </c>
      <c r="J321" s="13" t="s">
        <v>26</v>
      </c>
      <c r="K321" s="14" t="s">
        <v>536</v>
      </c>
      <c r="L321" s="15">
        <v>240</v>
      </c>
      <c r="M321" s="14" t="s">
        <v>1015</v>
      </c>
      <c r="N321" s="14" t="s">
        <v>541</v>
      </c>
    </row>
    <row r="322" s="4" customFormat="1" ht="30" customHeight="1" spans="1:14">
      <c r="A322" s="13">
        <f t="shared" si="29"/>
        <v>305</v>
      </c>
      <c r="B322" s="14"/>
      <c r="C322" s="14" t="s">
        <v>1016</v>
      </c>
      <c r="D322" s="14" t="s">
        <v>97</v>
      </c>
      <c r="E322" s="15" t="s">
        <v>1010</v>
      </c>
      <c r="F322" s="15" t="s">
        <v>258</v>
      </c>
      <c r="G322" s="14" t="s">
        <v>1017</v>
      </c>
      <c r="H322" s="15">
        <v>18</v>
      </c>
      <c r="I322" s="14" t="s">
        <v>25</v>
      </c>
      <c r="J322" s="13" t="s">
        <v>26</v>
      </c>
      <c r="K322" s="14" t="s">
        <v>536</v>
      </c>
      <c r="L322" s="15">
        <v>195</v>
      </c>
      <c r="M322" s="14" t="s">
        <v>1018</v>
      </c>
      <c r="N322" s="14" t="s">
        <v>541</v>
      </c>
    </row>
    <row r="323" s="4" customFormat="1" ht="30" customHeight="1" spans="1:14">
      <c r="A323" s="13">
        <f t="shared" si="29"/>
        <v>306</v>
      </c>
      <c r="B323" s="14"/>
      <c r="C323" s="14" t="s">
        <v>1019</v>
      </c>
      <c r="D323" s="14" t="s">
        <v>97</v>
      </c>
      <c r="E323" s="15" t="s">
        <v>22</v>
      </c>
      <c r="F323" s="15" t="s">
        <v>258</v>
      </c>
      <c r="G323" s="14" t="s">
        <v>1020</v>
      </c>
      <c r="H323" s="15">
        <v>15</v>
      </c>
      <c r="I323" s="14" t="s">
        <v>25</v>
      </c>
      <c r="J323" s="13" t="s">
        <v>26</v>
      </c>
      <c r="K323" s="14" t="s">
        <v>536</v>
      </c>
      <c r="L323" s="15">
        <v>80</v>
      </c>
      <c r="M323" s="14" t="s">
        <v>1021</v>
      </c>
      <c r="N323" s="14" t="s">
        <v>541</v>
      </c>
    </row>
    <row r="324" s="4" customFormat="1" ht="30" customHeight="1" spans="1:14">
      <c r="A324" s="13">
        <f t="shared" si="29"/>
        <v>307</v>
      </c>
      <c r="B324" s="14"/>
      <c r="C324" s="14" t="s">
        <v>1022</v>
      </c>
      <c r="D324" s="14" t="s">
        <v>97</v>
      </c>
      <c r="E324" s="15" t="s">
        <v>22</v>
      </c>
      <c r="F324" s="14" t="s">
        <v>252</v>
      </c>
      <c r="G324" s="14" t="s">
        <v>1023</v>
      </c>
      <c r="H324" s="14">
        <v>11.7</v>
      </c>
      <c r="I324" s="14" t="s">
        <v>25</v>
      </c>
      <c r="J324" s="13" t="s">
        <v>26</v>
      </c>
      <c r="K324" s="14" t="s">
        <v>536</v>
      </c>
      <c r="L324" s="14">
        <v>46</v>
      </c>
      <c r="M324" s="14" t="s">
        <v>801</v>
      </c>
      <c r="N324" s="14" t="s">
        <v>541</v>
      </c>
    </row>
    <row r="325" s="4" customFormat="1" ht="30" customHeight="1" spans="1:14">
      <c r="A325" s="13">
        <f t="shared" si="29"/>
        <v>308</v>
      </c>
      <c r="B325" s="14"/>
      <c r="C325" s="14" t="s">
        <v>1024</v>
      </c>
      <c r="D325" s="14" t="s">
        <v>97</v>
      </c>
      <c r="E325" s="14" t="s">
        <v>22</v>
      </c>
      <c r="F325" s="14" t="s">
        <v>102</v>
      </c>
      <c r="G325" s="14" t="s">
        <v>1025</v>
      </c>
      <c r="H325" s="14">
        <v>56</v>
      </c>
      <c r="I325" s="13" t="s">
        <v>25</v>
      </c>
      <c r="J325" s="13" t="s">
        <v>26</v>
      </c>
      <c r="K325" s="14" t="s">
        <v>536</v>
      </c>
      <c r="L325" s="14">
        <v>358</v>
      </c>
      <c r="M325" s="14" t="s">
        <v>239</v>
      </c>
      <c r="N325" s="14" t="s">
        <v>541</v>
      </c>
    </row>
    <row r="326" s="4" customFormat="1" ht="30" customHeight="1" spans="1:14">
      <c r="A326" s="13">
        <f t="shared" si="29"/>
        <v>309</v>
      </c>
      <c r="B326" s="14"/>
      <c r="C326" s="14" t="s">
        <v>1026</v>
      </c>
      <c r="D326" s="14" t="s">
        <v>97</v>
      </c>
      <c r="E326" s="14" t="s">
        <v>22</v>
      </c>
      <c r="F326" s="14" t="s">
        <v>102</v>
      </c>
      <c r="G326" s="14" t="s">
        <v>1027</v>
      </c>
      <c r="H326" s="14">
        <v>52</v>
      </c>
      <c r="I326" s="13" t="s">
        <v>25</v>
      </c>
      <c r="J326" s="13" t="s">
        <v>26</v>
      </c>
      <c r="K326" s="14" t="s">
        <v>536</v>
      </c>
      <c r="L326" s="4">
        <v>265</v>
      </c>
      <c r="M326" s="14" t="s">
        <v>107</v>
      </c>
      <c r="N326" s="14" t="s">
        <v>541</v>
      </c>
    </row>
    <row r="327" s="4" customFormat="1" ht="30" customHeight="1" spans="1:14">
      <c r="A327" s="13">
        <f t="shared" si="29"/>
        <v>310</v>
      </c>
      <c r="B327" s="14"/>
      <c r="C327" s="14" t="s">
        <v>1028</v>
      </c>
      <c r="D327" s="14" t="s">
        <v>97</v>
      </c>
      <c r="E327" s="14" t="s">
        <v>22</v>
      </c>
      <c r="F327" s="14" t="s">
        <v>102</v>
      </c>
      <c r="G327" s="35" t="s">
        <v>1029</v>
      </c>
      <c r="H327" s="35">
        <v>20</v>
      </c>
      <c r="I327" s="13" t="s">
        <v>25</v>
      </c>
      <c r="J327" s="13" t="s">
        <v>26</v>
      </c>
      <c r="K327" s="14" t="s">
        <v>536</v>
      </c>
      <c r="L327" s="14">
        <v>32</v>
      </c>
      <c r="M327" s="14" t="s">
        <v>781</v>
      </c>
      <c r="N327" s="14" t="s">
        <v>541</v>
      </c>
    </row>
    <row r="328" s="4" customFormat="1" ht="30" customHeight="1" spans="1:14">
      <c r="A328" s="13">
        <f t="shared" ref="A328:A337" si="30">ROW()-17</f>
        <v>311</v>
      </c>
      <c r="B328" s="14"/>
      <c r="C328" s="14" t="s">
        <v>1030</v>
      </c>
      <c r="D328" s="14" t="s">
        <v>322</v>
      </c>
      <c r="E328" s="30" t="s">
        <v>537</v>
      </c>
      <c r="F328" s="14" t="s">
        <v>1031</v>
      </c>
      <c r="G328" s="14" t="s">
        <v>1032</v>
      </c>
      <c r="H328" s="36">
        <v>1200</v>
      </c>
      <c r="I328" s="29" t="s">
        <v>25</v>
      </c>
      <c r="J328" s="14" t="s">
        <v>26</v>
      </c>
      <c r="K328" s="14" t="s">
        <v>536</v>
      </c>
      <c r="L328" s="29">
        <v>15000</v>
      </c>
      <c r="M328" s="30" t="s">
        <v>1033</v>
      </c>
      <c r="N328" s="14" t="s">
        <v>541</v>
      </c>
    </row>
    <row r="329" s="4" customFormat="1" ht="30" customHeight="1" spans="1:14">
      <c r="A329" s="13">
        <f t="shared" si="30"/>
        <v>312</v>
      </c>
      <c r="B329" s="14"/>
      <c r="C329" s="26" t="s">
        <v>1034</v>
      </c>
      <c r="D329" s="14" t="s">
        <v>322</v>
      </c>
      <c r="E329" s="30" t="s">
        <v>22</v>
      </c>
      <c r="F329" s="29" t="s">
        <v>1035</v>
      </c>
      <c r="G329" s="24" t="s">
        <v>1036</v>
      </c>
      <c r="H329" s="37">
        <v>60</v>
      </c>
      <c r="I329" s="29" t="s">
        <v>25</v>
      </c>
      <c r="J329" s="13" t="s">
        <v>26</v>
      </c>
      <c r="K329" s="14" t="s">
        <v>536</v>
      </c>
      <c r="L329" s="29">
        <v>1320</v>
      </c>
      <c r="M329" s="24" t="s">
        <v>1037</v>
      </c>
      <c r="N329" s="14" t="s">
        <v>541</v>
      </c>
    </row>
    <row r="330" s="4" customFormat="1" ht="30" customHeight="1" spans="1:14">
      <c r="A330" s="13">
        <f t="shared" si="30"/>
        <v>313</v>
      </c>
      <c r="B330" s="14"/>
      <c r="C330" s="30" t="s">
        <v>1038</v>
      </c>
      <c r="D330" s="14" t="s">
        <v>322</v>
      </c>
      <c r="E330" s="30" t="s">
        <v>1039</v>
      </c>
      <c r="F330" s="30" t="s">
        <v>1040</v>
      </c>
      <c r="G330" s="30" t="s">
        <v>1041</v>
      </c>
      <c r="H330" s="31">
        <v>104</v>
      </c>
      <c r="I330" s="29" t="s">
        <v>25</v>
      </c>
      <c r="J330" s="13" t="s">
        <v>26</v>
      </c>
      <c r="K330" s="14" t="s">
        <v>536</v>
      </c>
      <c r="L330" s="30">
        <v>1500</v>
      </c>
      <c r="M330" s="24" t="s">
        <v>1042</v>
      </c>
      <c r="N330" s="14" t="s">
        <v>541</v>
      </c>
    </row>
    <row r="331" s="4" customFormat="1" ht="30" customHeight="1" spans="1:14">
      <c r="A331" s="13">
        <f t="shared" si="30"/>
        <v>314</v>
      </c>
      <c r="B331" s="14"/>
      <c r="C331" s="30" t="s">
        <v>1043</v>
      </c>
      <c r="D331" s="14" t="s">
        <v>322</v>
      </c>
      <c r="E331" s="30" t="s">
        <v>22</v>
      </c>
      <c r="F331" s="30" t="s">
        <v>1044</v>
      </c>
      <c r="G331" s="30" t="s">
        <v>1045</v>
      </c>
      <c r="H331" s="31">
        <v>180</v>
      </c>
      <c r="I331" s="29" t="s">
        <v>25</v>
      </c>
      <c r="J331" s="13" t="s">
        <v>26</v>
      </c>
      <c r="K331" s="14" t="s">
        <v>536</v>
      </c>
      <c r="L331" s="30">
        <v>15000</v>
      </c>
      <c r="M331" s="24" t="s">
        <v>1046</v>
      </c>
      <c r="N331" s="14" t="s">
        <v>541</v>
      </c>
    </row>
    <row r="332" s="4" customFormat="1" ht="30" customHeight="1" spans="1:14">
      <c r="A332" s="13">
        <f t="shared" si="30"/>
        <v>315</v>
      </c>
      <c r="B332" s="14"/>
      <c r="C332" s="30" t="s">
        <v>1047</v>
      </c>
      <c r="D332" s="14" t="s">
        <v>322</v>
      </c>
      <c r="E332" s="30" t="s">
        <v>22</v>
      </c>
      <c r="F332" s="30" t="s">
        <v>1048</v>
      </c>
      <c r="G332" s="30" t="s">
        <v>1049</v>
      </c>
      <c r="H332" s="31">
        <v>45</v>
      </c>
      <c r="I332" s="29" t="s">
        <v>25</v>
      </c>
      <c r="J332" s="13" t="s">
        <v>26</v>
      </c>
      <c r="K332" s="14" t="s">
        <v>536</v>
      </c>
      <c r="L332" s="29">
        <v>2000</v>
      </c>
      <c r="M332" s="24" t="s">
        <v>1050</v>
      </c>
      <c r="N332" s="14" t="s">
        <v>541</v>
      </c>
    </row>
    <row r="333" s="4" customFormat="1" ht="30" customHeight="1" spans="1:14">
      <c r="A333" s="13">
        <f t="shared" si="30"/>
        <v>316</v>
      </c>
      <c r="B333" s="14"/>
      <c r="C333" s="14" t="s">
        <v>1051</v>
      </c>
      <c r="D333" s="14" t="s">
        <v>92</v>
      </c>
      <c r="E333" s="14" t="s">
        <v>22</v>
      </c>
      <c r="F333" s="14" t="s">
        <v>1052</v>
      </c>
      <c r="G333" s="14" t="s">
        <v>1053</v>
      </c>
      <c r="H333" s="14">
        <v>150</v>
      </c>
      <c r="I333" s="14" t="s">
        <v>25</v>
      </c>
      <c r="J333" s="13" t="s">
        <v>26</v>
      </c>
      <c r="K333" s="14" t="s">
        <v>536</v>
      </c>
      <c r="L333" s="14">
        <v>1000</v>
      </c>
      <c r="M333" s="14" t="s">
        <v>1054</v>
      </c>
      <c r="N333" s="14" t="s">
        <v>541</v>
      </c>
    </row>
    <row r="334" s="4" customFormat="1" ht="30" customHeight="1" spans="1:14">
      <c r="A334" s="13">
        <f t="shared" si="30"/>
        <v>317</v>
      </c>
      <c r="B334" s="14"/>
      <c r="C334" s="14" t="s">
        <v>1055</v>
      </c>
      <c r="D334" s="14" t="s">
        <v>92</v>
      </c>
      <c r="E334" s="14" t="s">
        <v>22</v>
      </c>
      <c r="F334" s="14" t="s">
        <v>382</v>
      </c>
      <c r="G334" s="14" t="s">
        <v>1056</v>
      </c>
      <c r="H334" s="14">
        <v>144</v>
      </c>
      <c r="I334" s="14" t="s">
        <v>25</v>
      </c>
      <c r="J334" s="13" t="s">
        <v>26</v>
      </c>
      <c r="K334" s="14" t="s">
        <v>536</v>
      </c>
      <c r="L334" s="14">
        <v>2682</v>
      </c>
      <c r="M334" s="14" t="s">
        <v>1057</v>
      </c>
      <c r="N334" s="14" t="s">
        <v>541</v>
      </c>
    </row>
    <row r="335" s="4" customFormat="1" ht="30" customHeight="1" spans="1:14">
      <c r="A335" s="13">
        <f t="shared" si="30"/>
        <v>318</v>
      </c>
      <c r="B335" s="14"/>
      <c r="C335" s="14" t="s">
        <v>1058</v>
      </c>
      <c r="D335" s="14" t="s">
        <v>92</v>
      </c>
      <c r="E335" s="14" t="s">
        <v>22</v>
      </c>
      <c r="F335" s="14" t="s">
        <v>1059</v>
      </c>
      <c r="G335" s="14" t="s">
        <v>1060</v>
      </c>
      <c r="H335" s="14">
        <v>435</v>
      </c>
      <c r="I335" s="14" t="s">
        <v>25</v>
      </c>
      <c r="J335" s="13" t="s">
        <v>26</v>
      </c>
      <c r="K335" s="14" t="s">
        <v>536</v>
      </c>
      <c r="L335" s="14">
        <v>1200</v>
      </c>
      <c r="M335" s="14" t="s">
        <v>1061</v>
      </c>
      <c r="N335" s="14" t="s">
        <v>541</v>
      </c>
    </row>
    <row r="336" s="4" customFormat="1" ht="30" customHeight="1" spans="1:14">
      <c r="A336" s="13">
        <f t="shared" si="30"/>
        <v>319</v>
      </c>
      <c r="B336" s="14"/>
      <c r="C336" s="14" t="s">
        <v>1062</v>
      </c>
      <c r="D336" s="14" t="s">
        <v>151</v>
      </c>
      <c r="E336" s="14" t="s">
        <v>22</v>
      </c>
      <c r="F336" s="14" t="s">
        <v>1063</v>
      </c>
      <c r="G336" s="14" t="s">
        <v>1064</v>
      </c>
      <c r="H336" s="14">
        <v>800</v>
      </c>
      <c r="I336" s="14" t="s">
        <v>25</v>
      </c>
      <c r="J336" s="13" t="s">
        <v>26</v>
      </c>
      <c r="K336" s="14" t="s">
        <v>536</v>
      </c>
      <c r="L336" s="14">
        <v>3500</v>
      </c>
      <c r="M336" s="14" t="s">
        <v>1065</v>
      </c>
      <c r="N336" s="14" t="s">
        <v>541</v>
      </c>
    </row>
    <row r="337" s="4" customFormat="1" ht="30" customHeight="1" spans="1:14">
      <c r="A337" s="13">
        <f t="shared" si="30"/>
        <v>320</v>
      </c>
      <c r="B337" s="14"/>
      <c r="C337" s="14" t="s">
        <v>1066</v>
      </c>
      <c r="D337" s="14" t="s">
        <v>154</v>
      </c>
      <c r="E337" s="14" t="s">
        <v>22</v>
      </c>
      <c r="F337" s="15" t="s">
        <v>1067</v>
      </c>
      <c r="G337" s="14" t="s">
        <v>1068</v>
      </c>
      <c r="H337" s="38">
        <v>300</v>
      </c>
      <c r="I337" s="14" t="s">
        <v>25</v>
      </c>
      <c r="J337" s="13" t="s">
        <v>26</v>
      </c>
      <c r="K337" s="14" t="s">
        <v>536</v>
      </c>
      <c r="L337" s="14">
        <v>400</v>
      </c>
      <c r="M337" s="14" t="s">
        <v>1069</v>
      </c>
      <c r="N337" s="14" t="s">
        <v>541</v>
      </c>
    </row>
    <row r="338" s="4" customFormat="1" ht="30" customHeight="1" spans="1:14">
      <c r="A338" s="13">
        <f t="shared" ref="A338:A347" si="31">ROW()-17</f>
        <v>321</v>
      </c>
      <c r="B338" s="14"/>
      <c r="C338" s="14" t="s">
        <v>1070</v>
      </c>
      <c r="D338" s="14" t="s">
        <v>154</v>
      </c>
      <c r="E338" s="14" t="s">
        <v>22</v>
      </c>
      <c r="F338" s="15" t="s">
        <v>1071</v>
      </c>
      <c r="G338" s="14" t="s">
        <v>1072</v>
      </c>
      <c r="H338" s="38">
        <v>22.5</v>
      </c>
      <c r="I338" s="14" t="s">
        <v>25</v>
      </c>
      <c r="J338" s="13" t="s">
        <v>26</v>
      </c>
      <c r="K338" s="14" t="s">
        <v>536</v>
      </c>
      <c r="L338" s="14">
        <v>150</v>
      </c>
      <c r="M338" s="14" t="s">
        <v>317</v>
      </c>
      <c r="N338" s="14" t="s">
        <v>541</v>
      </c>
    </row>
    <row r="339" s="4" customFormat="1" ht="30" customHeight="1" spans="1:14">
      <c r="A339" s="13">
        <f t="shared" si="31"/>
        <v>322</v>
      </c>
      <c r="B339" s="14"/>
      <c r="C339" s="14" t="s">
        <v>1073</v>
      </c>
      <c r="D339" s="14" t="s">
        <v>154</v>
      </c>
      <c r="E339" s="14" t="s">
        <v>22</v>
      </c>
      <c r="F339" s="15" t="s">
        <v>1074</v>
      </c>
      <c r="G339" s="14" t="s">
        <v>1075</v>
      </c>
      <c r="H339" s="38">
        <v>10.4</v>
      </c>
      <c r="I339" s="14" t="s">
        <v>25</v>
      </c>
      <c r="J339" s="13" t="s">
        <v>26</v>
      </c>
      <c r="K339" s="14" t="s">
        <v>536</v>
      </c>
      <c r="L339" s="14">
        <v>60</v>
      </c>
      <c r="M339" s="14" t="s">
        <v>568</v>
      </c>
      <c r="N339" s="14" t="s">
        <v>541</v>
      </c>
    </row>
    <row r="340" s="4" customFormat="1" ht="30" customHeight="1" spans="1:14">
      <c r="A340" s="13">
        <f t="shared" si="31"/>
        <v>323</v>
      </c>
      <c r="B340" s="14"/>
      <c r="C340" s="14" t="s">
        <v>1076</v>
      </c>
      <c r="D340" s="14" t="s">
        <v>154</v>
      </c>
      <c r="E340" s="14" t="s">
        <v>22</v>
      </c>
      <c r="F340" s="15" t="s">
        <v>430</v>
      </c>
      <c r="G340" s="14" t="s">
        <v>1077</v>
      </c>
      <c r="H340" s="38">
        <v>17.5</v>
      </c>
      <c r="I340" s="14" t="s">
        <v>25</v>
      </c>
      <c r="J340" s="13" t="s">
        <v>26</v>
      </c>
      <c r="K340" s="14" t="s">
        <v>536</v>
      </c>
      <c r="L340" s="14">
        <v>80</v>
      </c>
      <c r="M340" s="14" t="s">
        <v>568</v>
      </c>
      <c r="N340" s="14" t="s">
        <v>541</v>
      </c>
    </row>
    <row r="341" s="4" customFormat="1" ht="30" customHeight="1" spans="1:14">
      <c r="A341" s="13">
        <f t="shared" si="31"/>
        <v>324</v>
      </c>
      <c r="B341" s="14"/>
      <c r="C341" s="14" t="s">
        <v>1078</v>
      </c>
      <c r="D341" s="14" t="s">
        <v>154</v>
      </c>
      <c r="E341" s="14" t="s">
        <v>22</v>
      </c>
      <c r="F341" s="15" t="s">
        <v>1079</v>
      </c>
      <c r="G341" s="14" t="s">
        <v>1080</v>
      </c>
      <c r="H341" s="38">
        <v>15</v>
      </c>
      <c r="I341" s="14" t="s">
        <v>25</v>
      </c>
      <c r="J341" s="13" t="s">
        <v>26</v>
      </c>
      <c r="K341" s="14" t="s">
        <v>536</v>
      </c>
      <c r="L341" s="14">
        <v>60</v>
      </c>
      <c r="M341" s="14" t="s">
        <v>748</v>
      </c>
      <c r="N341" s="14" t="s">
        <v>541</v>
      </c>
    </row>
    <row r="342" s="4" customFormat="1" ht="30" customHeight="1" spans="1:14">
      <c r="A342" s="13">
        <f t="shared" si="31"/>
        <v>325</v>
      </c>
      <c r="B342" s="14"/>
      <c r="C342" s="14" t="s">
        <v>1081</v>
      </c>
      <c r="D342" s="14" t="s">
        <v>154</v>
      </c>
      <c r="E342" s="14" t="s">
        <v>22</v>
      </c>
      <c r="F342" s="15" t="s">
        <v>428</v>
      </c>
      <c r="G342" s="14" t="s">
        <v>1082</v>
      </c>
      <c r="H342" s="38">
        <v>16</v>
      </c>
      <c r="I342" s="14" t="s">
        <v>25</v>
      </c>
      <c r="J342" s="13" t="s">
        <v>26</v>
      </c>
      <c r="K342" s="14" t="s">
        <v>536</v>
      </c>
      <c r="L342" s="14">
        <v>55</v>
      </c>
      <c r="M342" s="14" t="s">
        <v>733</v>
      </c>
      <c r="N342" s="14" t="s">
        <v>541</v>
      </c>
    </row>
    <row r="343" s="4" customFormat="1" ht="30" customHeight="1" spans="1:14">
      <c r="A343" s="13">
        <f t="shared" si="31"/>
        <v>326</v>
      </c>
      <c r="B343" s="14"/>
      <c r="C343" s="14" t="s">
        <v>1083</v>
      </c>
      <c r="D343" s="14" t="s">
        <v>154</v>
      </c>
      <c r="E343" s="14" t="s">
        <v>22</v>
      </c>
      <c r="F343" s="15" t="s">
        <v>428</v>
      </c>
      <c r="G343" s="14" t="s">
        <v>1082</v>
      </c>
      <c r="H343" s="38">
        <v>16</v>
      </c>
      <c r="I343" s="14" t="s">
        <v>25</v>
      </c>
      <c r="J343" s="13" t="s">
        <v>26</v>
      </c>
      <c r="K343" s="14" t="s">
        <v>536</v>
      </c>
      <c r="L343" s="14">
        <v>85</v>
      </c>
      <c r="M343" s="14" t="s">
        <v>737</v>
      </c>
      <c r="N343" s="14" t="s">
        <v>541</v>
      </c>
    </row>
    <row r="344" s="4" customFormat="1" ht="30" customHeight="1" spans="1:14">
      <c r="A344" s="13">
        <f t="shared" si="31"/>
        <v>327</v>
      </c>
      <c r="B344" s="14"/>
      <c r="C344" s="14" t="s">
        <v>1084</v>
      </c>
      <c r="D344" s="14" t="s">
        <v>154</v>
      </c>
      <c r="E344" s="14" t="s">
        <v>22</v>
      </c>
      <c r="F344" s="15" t="s">
        <v>1085</v>
      </c>
      <c r="G344" s="14" t="s">
        <v>1086</v>
      </c>
      <c r="H344" s="38">
        <v>21.3</v>
      </c>
      <c r="I344" s="14" t="s">
        <v>25</v>
      </c>
      <c r="J344" s="13" t="s">
        <v>26</v>
      </c>
      <c r="K344" s="14" t="s">
        <v>536</v>
      </c>
      <c r="L344" s="14">
        <v>75</v>
      </c>
      <c r="M344" s="14" t="s">
        <v>1005</v>
      </c>
      <c r="N344" s="14" t="s">
        <v>541</v>
      </c>
    </row>
    <row r="345" s="4" customFormat="1" ht="30" customHeight="1" spans="1:14">
      <c r="A345" s="13">
        <f t="shared" si="31"/>
        <v>328</v>
      </c>
      <c r="B345" s="14"/>
      <c r="C345" s="14" t="s">
        <v>1087</v>
      </c>
      <c r="D345" s="14" t="s">
        <v>154</v>
      </c>
      <c r="E345" s="14" t="s">
        <v>22</v>
      </c>
      <c r="F345" s="15" t="s">
        <v>1088</v>
      </c>
      <c r="G345" s="14" t="s">
        <v>1089</v>
      </c>
      <c r="H345" s="38">
        <v>54</v>
      </c>
      <c r="I345" s="14" t="s">
        <v>25</v>
      </c>
      <c r="J345" s="13" t="s">
        <v>26</v>
      </c>
      <c r="K345" s="14" t="s">
        <v>536</v>
      </c>
      <c r="L345" s="14">
        <v>110</v>
      </c>
      <c r="M345" s="14" t="s">
        <v>733</v>
      </c>
      <c r="N345" s="14" t="s">
        <v>541</v>
      </c>
    </row>
    <row r="346" s="4" customFormat="1" ht="30" customHeight="1" spans="1:14">
      <c r="A346" s="13">
        <f t="shared" si="31"/>
        <v>329</v>
      </c>
      <c r="B346" s="14"/>
      <c r="C346" s="14" t="s">
        <v>1090</v>
      </c>
      <c r="D346" s="14" t="s">
        <v>154</v>
      </c>
      <c r="E346" s="14" t="s">
        <v>22</v>
      </c>
      <c r="F346" s="15" t="s">
        <v>434</v>
      </c>
      <c r="G346" s="14" t="s">
        <v>1091</v>
      </c>
      <c r="H346" s="38">
        <v>60</v>
      </c>
      <c r="I346" s="14" t="s">
        <v>25</v>
      </c>
      <c r="J346" s="13" t="s">
        <v>26</v>
      </c>
      <c r="K346" s="14" t="s">
        <v>536</v>
      </c>
      <c r="L346" s="14">
        <v>120</v>
      </c>
      <c r="M346" s="14" t="s">
        <v>317</v>
      </c>
      <c r="N346" s="14" t="s">
        <v>541</v>
      </c>
    </row>
    <row r="347" s="4" customFormat="1" ht="30" customHeight="1" spans="1:14">
      <c r="A347" s="13">
        <f t="shared" si="31"/>
        <v>330</v>
      </c>
      <c r="B347" s="14"/>
      <c r="C347" s="14" t="s">
        <v>1092</v>
      </c>
      <c r="D347" s="14" t="s">
        <v>154</v>
      </c>
      <c r="E347" s="14" t="s">
        <v>22</v>
      </c>
      <c r="F347" s="15" t="s">
        <v>1093</v>
      </c>
      <c r="G347" s="14" t="s">
        <v>1094</v>
      </c>
      <c r="H347" s="38">
        <v>30</v>
      </c>
      <c r="I347" s="14" t="s">
        <v>25</v>
      </c>
      <c r="J347" s="13" t="s">
        <v>26</v>
      </c>
      <c r="K347" s="14" t="s">
        <v>536</v>
      </c>
      <c r="L347" s="14">
        <v>90</v>
      </c>
      <c r="M347" s="14" t="s">
        <v>718</v>
      </c>
      <c r="N347" s="14" t="s">
        <v>541</v>
      </c>
    </row>
    <row r="348" s="4" customFormat="1" ht="30" customHeight="1" spans="1:14">
      <c r="A348" s="13">
        <f t="shared" ref="A348:A357" si="32">ROW()-17</f>
        <v>331</v>
      </c>
      <c r="B348" s="14"/>
      <c r="C348" s="14" t="s">
        <v>1095</v>
      </c>
      <c r="D348" s="14" t="s">
        <v>421</v>
      </c>
      <c r="E348" s="14" t="s">
        <v>22</v>
      </c>
      <c r="F348" s="14" t="s">
        <v>424</v>
      </c>
      <c r="G348" s="14" t="s">
        <v>1096</v>
      </c>
      <c r="H348" s="15">
        <v>10</v>
      </c>
      <c r="I348" s="39" t="s">
        <v>25</v>
      </c>
      <c r="J348" s="13" t="s">
        <v>26</v>
      </c>
      <c r="K348" s="14" t="s">
        <v>536</v>
      </c>
      <c r="L348" s="14">
        <v>230</v>
      </c>
      <c r="M348" s="14" t="s">
        <v>1097</v>
      </c>
      <c r="N348" s="14" t="s">
        <v>541</v>
      </c>
    </row>
    <row r="349" s="4" customFormat="1" ht="30" customHeight="1" spans="1:14">
      <c r="A349" s="13">
        <f t="shared" si="32"/>
        <v>332</v>
      </c>
      <c r="B349" s="14"/>
      <c r="C349" s="14" t="s">
        <v>1098</v>
      </c>
      <c r="D349" s="14" t="s">
        <v>421</v>
      </c>
      <c r="E349" s="14" t="s">
        <v>22</v>
      </c>
      <c r="F349" s="14" t="s">
        <v>1099</v>
      </c>
      <c r="G349" s="14" t="s">
        <v>1100</v>
      </c>
      <c r="H349" s="14">
        <v>20</v>
      </c>
      <c r="I349" s="14" t="s">
        <v>25</v>
      </c>
      <c r="J349" s="13" t="s">
        <v>26</v>
      </c>
      <c r="K349" s="14" t="s">
        <v>536</v>
      </c>
      <c r="L349" s="14">
        <v>1990</v>
      </c>
      <c r="M349" s="14" t="s">
        <v>1101</v>
      </c>
      <c r="N349" s="14" t="s">
        <v>541</v>
      </c>
    </row>
    <row r="350" s="4" customFormat="1" ht="30" customHeight="1" spans="1:14">
      <c r="A350" s="13">
        <f t="shared" si="32"/>
        <v>333</v>
      </c>
      <c r="B350" s="14"/>
      <c r="C350" s="14" t="s">
        <v>1102</v>
      </c>
      <c r="D350" s="14" t="s">
        <v>421</v>
      </c>
      <c r="E350" s="14" t="s">
        <v>22</v>
      </c>
      <c r="F350" s="14" t="s">
        <v>422</v>
      </c>
      <c r="G350" s="14" t="s">
        <v>1103</v>
      </c>
      <c r="H350" s="14">
        <v>90</v>
      </c>
      <c r="I350" s="14" t="s">
        <v>25</v>
      </c>
      <c r="J350" s="13" t="s">
        <v>26</v>
      </c>
      <c r="K350" s="14" t="s">
        <v>536</v>
      </c>
      <c r="L350" s="14">
        <v>1990</v>
      </c>
      <c r="M350" s="14" t="s">
        <v>1101</v>
      </c>
      <c r="N350" s="14" t="s">
        <v>541</v>
      </c>
    </row>
    <row r="351" s="4" customFormat="1" ht="30" customHeight="1" spans="1:14">
      <c r="A351" s="13">
        <f t="shared" si="32"/>
        <v>334</v>
      </c>
      <c r="B351" s="14"/>
      <c r="C351" s="14" t="s">
        <v>1104</v>
      </c>
      <c r="D351" s="14" t="s">
        <v>421</v>
      </c>
      <c r="E351" s="14" t="s">
        <v>22</v>
      </c>
      <c r="F351" s="14" t="s">
        <v>1105</v>
      </c>
      <c r="G351" s="14" t="s">
        <v>1106</v>
      </c>
      <c r="H351" s="14">
        <v>130</v>
      </c>
      <c r="I351" s="14" t="s">
        <v>25</v>
      </c>
      <c r="J351" s="13" t="s">
        <v>26</v>
      </c>
      <c r="K351" s="14" t="s">
        <v>536</v>
      </c>
      <c r="L351" s="14">
        <v>230</v>
      </c>
      <c r="M351" s="14" t="s">
        <v>312</v>
      </c>
      <c r="N351" s="14" t="s">
        <v>541</v>
      </c>
    </row>
    <row r="352" s="4" customFormat="1" ht="30" customHeight="1" spans="1:14">
      <c r="A352" s="13">
        <f t="shared" si="32"/>
        <v>335</v>
      </c>
      <c r="B352" s="14"/>
      <c r="C352" s="14" t="s">
        <v>1107</v>
      </c>
      <c r="D352" s="13" t="s">
        <v>442</v>
      </c>
      <c r="E352" s="14" t="s">
        <v>22</v>
      </c>
      <c r="F352" s="14" t="s">
        <v>447</v>
      </c>
      <c r="G352" s="13" t="s">
        <v>1108</v>
      </c>
      <c r="H352" s="14">
        <v>75</v>
      </c>
      <c r="I352" s="14" t="s">
        <v>25</v>
      </c>
      <c r="J352" s="13" t="s">
        <v>26</v>
      </c>
      <c r="K352" s="14" t="s">
        <v>536</v>
      </c>
      <c r="L352" s="14">
        <v>430</v>
      </c>
      <c r="M352" s="13" t="s">
        <v>1109</v>
      </c>
      <c r="N352" s="14" t="s">
        <v>541</v>
      </c>
    </row>
    <row r="353" s="4" customFormat="1" ht="30" customHeight="1" spans="1:14">
      <c r="A353" s="13">
        <f t="shared" si="32"/>
        <v>336</v>
      </c>
      <c r="B353" s="14"/>
      <c r="C353" s="14" t="s">
        <v>1110</v>
      </c>
      <c r="D353" s="13" t="s">
        <v>442</v>
      </c>
      <c r="E353" s="14" t="s">
        <v>22</v>
      </c>
      <c r="F353" s="14" t="s">
        <v>443</v>
      </c>
      <c r="G353" s="14" t="s">
        <v>1111</v>
      </c>
      <c r="H353" s="14">
        <v>80</v>
      </c>
      <c r="I353" s="14" t="s">
        <v>25</v>
      </c>
      <c r="J353" s="13" t="s">
        <v>26</v>
      </c>
      <c r="K353" s="14" t="s">
        <v>536</v>
      </c>
      <c r="L353" s="14">
        <v>287</v>
      </c>
      <c r="M353" s="14" t="s">
        <v>1112</v>
      </c>
      <c r="N353" s="14" t="s">
        <v>541</v>
      </c>
    </row>
    <row r="354" s="4" customFormat="1" ht="30" customHeight="1" spans="1:14">
      <c r="A354" s="13">
        <f t="shared" si="32"/>
        <v>337</v>
      </c>
      <c r="B354" s="14"/>
      <c r="C354" s="14" t="s">
        <v>1113</v>
      </c>
      <c r="D354" s="13" t="s">
        <v>442</v>
      </c>
      <c r="E354" s="14" t="s">
        <v>22</v>
      </c>
      <c r="F354" s="14" t="s">
        <v>1114</v>
      </c>
      <c r="G354" s="14" t="s">
        <v>1115</v>
      </c>
      <c r="H354" s="14">
        <v>37</v>
      </c>
      <c r="I354" s="14" t="s">
        <v>25</v>
      </c>
      <c r="J354" s="13" t="s">
        <v>26</v>
      </c>
      <c r="K354" s="14" t="s">
        <v>536</v>
      </c>
      <c r="L354" s="14">
        <v>88</v>
      </c>
      <c r="M354" s="14" t="s">
        <v>1116</v>
      </c>
      <c r="N354" s="14" t="s">
        <v>541</v>
      </c>
    </row>
    <row r="355" s="4" customFormat="1" ht="30" customHeight="1" spans="1:14">
      <c r="A355" s="13">
        <f t="shared" si="32"/>
        <v>338</v>
      </c>
      <c r="B355" s="14"/>
      <c r="C355" s="14" t="s">
        <v>1117</v>
      </c>
      <c r="D355" s="13" t="s">
        <v>442</v>
      </c>
      <c r="E355" s="14" t="s">
        <v>22</v>
      </c>
      <c r="F355" s="14" t="s">
        <v>450</v>
      </c>
      <c r="G355" s="14" t="s">
        <v>1118</v>
      </c>
      <c r="H355" s="14">
        <v>50</v>
      </c>
      <c r="I355" s="14" t="s">
        <v>25</v>
      </c>
      <c r="J355" s="13" t="s">
        <v>26</v>
      </c>
      <c r="K355" s="14" t="s">
        <v>536</v>
      </c>
      <c r="L355" s="14">
        <v>150</v>
      </c>
      <c r="M355" s="14" t="s">
        <v>1119</v>
      </c>
      <c r="N355" s="14" t="s">
        <v>541</v>
      </c>
    </row>
    <row r="356" s="4" customFormat="1" ht="30" customHeight="1" spans="1:14">
      <c r="A356" s="13">
        <f t="shared" si="32"/>
        <v>339</v>
      </c>
      <c r="B356" s="14"/>
      <c r="C356" s="14" t="s">
        <v>1120</v>
      </c>
      <c r="D356" s="13" t="s">
        <v>442</v>
      </c>
      <c r="E356" s="14" t="s">
        <v>22</v>
      </c>
      <c r="F356" s="14" t="s">
        <v>450</v>
      </c>
      <c r="G356" s="14" t="s">
        <v>1121</v>
      </c>
      <c r="H356" s="14">
        <v>45</v>
      </c>
      <c r="I356" s="14" t="s">
        <v>25</v>
      </c>
      <c r="J356" s="13" t="s">
        <v>26</v>
      </c>
      <c r="K356" s="14" t="s">
        <v>536</v>
      </c>
      <c r="L356" s="14">
        <v>160</v>
      </c>
      <c r="M356" s="14" t="s">
        <v>1122</v>
      </c>
      <c r="N356" s="14" t="s">
        <v>541</v>
      </c>
    </row>
    <row r="357" s="4" customFormat="1" ht="30" customHeight="1" spans="1:14">
      <c r="A357" s="13">
        <f t="shared" si="32"/>
        <v>340</v>
      </c>
      <c r="B357" s="14"/>
      <c r="C357" s="14" t="s">
        <v>1123</v>
      </c>
      <c r="D357" s="13" t="s">
        <v>442</v>
      </c>
      <c r="E357" s="14" t="s">
        <v>22</v>
      </c>
      <c r="F357" s="14" t="s">
        <v>445</v>
      </c>
      <c r="G357" s="14" t="s">
        <v>1124</v>
      </c>
      <c r="H357" s="14">
        <v>30</v>
      </c>
      <c r="I357" s="14" t="s">
        <v>25</v>
      </c>
      <c r="J357" s="13" t="s">
        <v>26</v>
      </c>
      <c r="K357" s="14" t="s">
        <v>536</v>
      </c>
      <c r="L357" s="14">
        <v>210</v>
      </c>
      <c r="M357" s="14" t="s">
        <v>1125</v>
      </c>
      <c r="N357" s="14" t="s">
        <v>541</v>
      </c>
    </row>
    <row r="358" s="6" customFormat="1" ht="30" customHeight="1" spans="1:14">
      <c r="A358" s="10" t="s">
        <v>206</v>
      </c>
      <c r="B358" s="10" t="s">
        <v>1126</v>
      </c>
      <c r="C358" s="10"/>
      <c r="D358" s="10"/>
      <c r="E358" s="10"/>
      <c r="F358" s="10"/>
      <c r="G358" s="10"/>
      <c r="H358" s="10">
        <f>SUM(H359:H446)</f>
        <v>14064.5</v>
      </c>
      <c r="I358" s="10"/>
      <c r="J358" s="10"/>
      <c r="K358" s="10"/>
      <c r="L358" s="10"/>
      <c r="M358" s="10"/>
      <c r="N358" s="10"/>
    </row>
    <row r="359" s="7" customFormat="1" ht="30" customHeight="1" spans="1:14">
      <c r="A359" s="13">
        <f>ROW()-18</f>
        <v>341</v>
      </c>
      <c r="B359" s="14"/>
      <c r="C359" s="21" t="s">
        <v>1127</v>
      </c>
      <c r="D359" s="21" t="s">
        <v>126</v>
      </c>
      <c r="E359" s="21" t="s">
        <v>1128</v>
      </c>
      <c r="F359" s="23" t="s">
        <v>1129</v>
      </c>
      <c r="G359" s="21" t="s">
        <v>1130</v>
      </c>
      <c r="H359" s="21">
        <v>1200</v>
      </c>
      <c r="I359" s="21" t="s">
        <v>25</v>
      </c>
      <c r="J359" s="23" t="s">
        <v>26</v>
      </c>
      <c r="K359" s="21" t="s">
        <v>1131</v>
      </c>
      <c r="L359" s="21">
        <v>300</v>
      </c>
      <c r="M359" s="21" t="s">
        <v>1132</v>
      </c>
      <c r="N359" s="21" t="s">
        <v>1133</v>
      </c>
    </row>
    <row r="360" s="7" customFormat="1" ht="30" customHeight="1" spans="1:14">
      <c r="A360" s="13">
        <f t="shared" ref="A360:A369" si="33">ROW()-18</f>
        <v>342</v>
      </c>
      <c r="B360" s="14"/>
      <c r="C360" s="21" t="s">
        <v>1134</v>
      </c>
      <c r="D360" s="21" t="s">
        <v>126</v>
      </c>
      <c r="E360" s="21" t="s">
        <v>22</v>
      </c>
      <c r="F360" s="21" t="s">
        <v>1135</v>
      </c>
      <c r="G360" s="21" t="s">
        <v>1136</v>
      </c>
      <c r="H360" s="21">
        <v>25</v>
      </c>
      <c r="I360" s="21" t="s">
        <v>25</v>
      </c>
      <c r="J360" s="23" t="s">
        <v>26</v>
      </c>
      <c r="K360" s="21" t="s">
        <v>1131</v>
      </c>
      <c r="L360" s="21">
        <v>130</v>
      </c>
      <c r="M360" s="21" t="s">
        <v>245</v>
      </c>
      <c r="N360" s="21" t="s">
        <v>1133</v>
      </c>
    </row>
    <row r="361" s="7" customFormat="1" ht="30" customHeight="1" spans="1:14">
      <c r="A361" s="13">
        <f t="shared" si="33"/>
        <v>343</v>
      </c>
      <c r="B361" s="14"/>
      <c r="C361" s="21" t="s">
        <v>1137</v>
      </c>
      <c r="D361" s="21" t="s">
        <v>126</v>
      </c>
      <c r="E361" s="21" t="s">
        <v>22</v>
      </c>
      <c r="F361" s="21" t="s">
        <v>1129</v>
      </c>
      <c r="G361" s="21" t="s">
        <v>1138</v>
      </c>
      <c r="H361" s="21">
        <v>20</v>
      </c>
      <c r="I361" s="21" t="s">
        <v>25</v>
      </c>
      <c r="J361" s="23" t="s">
        <v>26</v>
      </c>
      <c r="K361" s="21" t="s">
        <v>1131</v>
      </c>
      <c r="L361" s="21">
        <v>200</v>
      </c>
      <c r="M361" s="21" t="s">
        <v>212</v>
      </c>
      <c r="N361" s="21" t="s">
        <v>1133</v>
      </c>
    </row>
    <row r="362" s="7" customFormat="1" ht="30" customHeight="1" spans="1:14">
      <c r="A362" s="13">
        <f t="shared" si="33"/>
        <v>344</v>
      </c>
      <c r="B362" s="14"/>
      <c r="C362" s="21" t="s">
        <v>1139</v>
      </c>
      <c r="D362" s="21" t="s">
        <v>126</v>
      </c>
      <c r="E362" s="21" t="s">
        <v>22</v>
      </c>
      <c r="F362" s="21" t="s">
        <v>1135</v>
      </c>
      <c r="G362" s="21" t="s">
        <v>1140</v>
      </c>
      <c r="H362" s="21">
        <v>30</v>
      </c>
      <c r="I362" s="21" t="s">
        <v>25</v>
      </c>
      <c r="J362" s="23" t="s">
        <v>26</v>
      </c>
      <c r="K362" s="21" t="s">
        <v>1131</v>
      </c>
      <c r="L362" s="21">
        <v>200</v>
      </c>
      <c r="M362" s="21" t="s">
        <v>1141</v>
      </c>
      <c r="N362" s="21" t="s">
        <v>1133</v>
      </c>
    </row>
    <row r="363" s="7" customFormat="1" ht="30" customHeight="1" spans="1:14">
      <c r="A363" s="13">
        <f t="shared" si="33"/>
        <v>345</v>
      </c>
      <c r="B363" s="14"/>
      <c r="C363" s="21" t="s">
        <v>1142</v>
      </c>
      <c r="D363" s="21" t="s">
        <v>126</v>
      </c>
      <c r="E363" s="21" t="s">
        <v>22</v>
      </c>
      <c r="F363" s="21" t="s">
        <v>1143</v>
      </c>
      <c r="G363" s="21" t="s">
        <v>1144</v>
      </c>
      <c r="H363" s="21">
        <v>8</v>
      </c>
      <c r="I363" s="21" t="s">
        <v>25</v>
      </c>
      <c r="J363" s="23" t="s">
        <v>26</v>
      </c>
      <c r="K363" s="21" t="s">
        <v>1131</v>
      </c>
      <c r="L363" s="21">
        <v>40</v>
      </c>
      <c r="M363" s="21" t="s">
        <v>1145</v>
      </c>
      <c r="N363" s="21" t="s">
        <v>1133</v>
      </c>
    </row>
    <row r="364" s="7" customFormat="1" ht="30" customHeight="1" spans="1:14">
      <c r="A364" s="13">
        <f t="shared" si="33"/>
        <v>346</v>
      </c>
      <c r="B364" s="14"/>
      <c r="C364" s="21" t="s">
        <v>1146</v>
      </c>
      <c r="D364" s="21" t="s">
        <v>221</v>
      </c>
      <c r="E364" s="21" t="s">
        <v>22</v>
      </c>
      <c r="F364" s="21" t="s">
        <v>1147</v>
      </c>
      <c r="G364" s="21" t="s">
        <v>1148</v>
      </c>
      <c r="H364" s="21">
        <v>25</v>
      </c>
      <c r="I364" s="21" t="s">
        <v>25</v>
      </c>
      <c r="J364" s="23" t="s">
        <v>26</v>
      </c>
      <c r="K364" s="21" t="s">
        <v>1131</v>
      </c>
      <c r="L364" s="21">
        <v>179</v>
      </c>
      <c r="M364" s="21" t="s">
        <v>123</v>
      </c>
      <c r="N364" s="21" t="s">
        <v>1133</v>
      </c>
    </row>
    <row r="365" s="7" customFormat="1" ht="30" customHeight="1" spans="1:14">
      <c r="A365" s="13">
        <f t="shared" si="33"/>
        <v>347</v>
      </c>
      <c r="B365" s="14"/>
      <c r="C365" s="21" t="s">
        <v>1149</v>
      </c>
      <c r="D365" s="21" t="s">
        <v>221</v>
      </c>
      <c r="E365" s="21" t="s">
        <v>22</v>
      </c>
      <c r="F365" s="21" t="s">
        <v>1150</v>
      </c>
      <c r="G365" s="21" t="s">
        <v>1151</v>
      </c>
      <c r="H365" s="21">
        <v>100</v>
      </c>
      <c r="I365" s="21" t="s">
        <v>25</v>
      </c>
      <c r="J365" s="23" t="s">
        <v>26</v>
      </c>
      <c r="K365" s="21" t="s">
        <v>1131</v>
      </c>
      <c r="L365" s="21"/>
      <c r="M365" s="21" t="s">
        <v>865</v>
      </c>
      <c r="N365" s="21" t="s">
        <v>1133</v>
      </c>
    </row>
    <row r="366" s="7" customFormat="1" ht="30" customHeight="1" spans="1:14">
      <c r="A366" s="13">
        <f t="shared" si="33"/>
        <v>348</v>
      </c>
      <c r="B366" s="14"/>
      <c r="C366" s="21" t="s">
        <v>1152</v>
      </c>
      <c r="D366" s="21" t="s">
        <v>405</v>
      </c>
      <c r="E366" s="21" t="s">
        <v>22</v>
      </c>
      <c r="F366" s="21" t="s">
        <v>408</v>
      </c>
      <c r="G366" s="21" t="s">
        <v>1153</v>
      </c>
      <c r="H366" s="21">
        <v>40</v>
      </c>
      <c r="I366" s="21" t="s">
        <v>25</v>
      </c>
      <c r="J366" s="23" t="s">
        <v>26</v>
      </c>
      <c r="K366" s="21" t="s">
        <v>1131</v>
      </c>
      <c r="L366" s="21">
        <v>230</v>
      </c>
      <c r="M366" s="21" t="s">
        <v>95</v>
      </c>
      <c r="N366" s="21" t="s">
        <v>1133</v>
      </c>
    </row>
    <row r="367" s="7" customFormat="1" ht="30" customHeight="1" spans="1:14">
      <c r="A367" s="13">
        <f t="shared" si="33"/>
        <v>349</v>
      </c>
      <c r="B367" s="14"/>
      <c r="C367" s="21" t="s">
        <v>1154</v>
      </c>
      <c r="D367" s="21" t="s">
        <v>405</v>
      </c>
      <c r="E367" s="21" t="s">
        <v>22</v>
      </c>
      <c r="F367" s="21" t="s">
        <v>413</v>
      </c>
      <c r="G367" s="21" t="s">
        <v>1155</v>
      </c>
      <c r="H367" s="21">
        <v>15</v>
      </c>
      <c r="I367" s="21" t="s">
        <v>25</v>
      </c>
      <c r="J367" s="23" t="s">
        <v>26</v>
      </c>
      <c r="K367" s="21" t="s">
        <v>1131</v>
      </c>
      <c r="L367" s="21">
        <v>150</v>
      </c>
      <c r="M367" s="21" t="s">
        <v>160</v>
      </c>
      <c r="N367" s="21" t="s">
        <v>1133</v>
      </c>
    </row>
    <row r="368" s="7" customFormat="1" ht="30" customHeight="1" spans="1:14">
      <c r="A368" s="13">
        <f t="shared" si="33"/>
        <v>350</v>
      </c>
      <c r="B368" s="14"/>
      <c r="C368" s="21" t="s">
        <v>1156</v>
      </c>
      <c r="D368" s="21" t="s">
        <v>405</v>
      </c>
      <c r="E368" s="21" t="s">
        <v>22</v>
      </c>
      <c r="F368" s="21" t="s">
        <v>971</v>
      </c>
      <c r="G368" s="21" t="s">
        <v>1157</v>
      </c>
      <c r="H368" s="21">
        <v>65</v>
      </c>
      <c r="I368" s="21" t="s">
        <v>25</v>
      </c>
      <c r="J368" s="23" t="s">
        <v>26</v>
      </c>
      <c r="K368" s="21" t="s">
        <v>1131</v>
      </c>
      <c r="L368" s="21">
        <v>1119</v>
      </c>
      <c r="M368" s="21" t="s">
        <v>1158</v>
      </c>
      <c r="N368" s="21" t="s">
        <v>1133</v>
      </c>
    </row>
    <row r="369" s="7" customFormat="1" ht="30" customHeight="1" spans="1:14">
      <c r="A369" s="13">
        <f t="shared" si="33"/>
        <v>351</v>
      </c>
      <c r="B369" s="14"/>
      <c r="C369" s="21" t="s">
        <v>1159</v>
      </c>
      <c r="D369" s="21" t="s">
        <v>405</v>
      </c>
      <c r="E369" s="21" t="s">
        <v>22</v>
      </c>
      <c r="F369" s="21" t="s">
        <v>960</v>
      </c>
      <c r="G369" s="21" t="s">
        <v>1160</v>
      </c>
      <c r="H369" s="21">
        <v>35</v>
      </c>
      <c r="I369" s="21" t="s">
        <v>25</v>
      </c>
      <c r="J369" s="23" t="s">
        <v>26</v>
      </c>
      <c r="K369" s="21" t="s">
        <v>1131</v>
      </c>
      <c r="L369" s="21">
        <v>2620</v>
      </c>
      <c r="M369" s="21" t="s">
        <v>1161</v>
      </c>
      <c r="N369" s="21" t="s">
        <v>1133</v>
      </c>
    </row>
    <row r="370" s="7" customFormat="1" ht="30" customHeight="1" spans="1:14">
      <c r="A370" s="13">
        <f t="shared" ref="A370:A379" si="34">ROW()-18</f>
        <v>352</v>
      </c>
      <c r="B370" s="14"/>
      <c r="C370" s="21" t="s">
        <v>1162</v>
      </c>
      <c r="D370" s="21" t="s">
        <v>405</v>
      </c>
      <c r="E370" s="21" t="s">
        <v>22</v>
      </c>
      <c r="F370" s="21" t="s">
        <v>411</v>
      </c>
      <c r="G370" s="21" t="s">
        <v>1163</v>
      </c>
      <c r="H370" s="21">
        <v>15</v>
      </c>
      <c r="I370" s="21" t="s">
        <v>25</v>
      </c>
      <c r="J370" s="23" t="s">
        <v>26</v>
      </c>
      <c r="K370" s="21" t="s">
        <v>1131</v>
      </c>
      <c r="L370" s="21">
        <v>300</v>
      </c>
      <c r="M370" s="21" t="s">
        <v>1164</v>
      </c>
      <c r="N370" s="21" t="s">
        <v>1133</v>
      </c>
    </row>
    <row r="371" s="7" customFormat="1" ht="30" customHeight="1" spans="1:14">
      <c r="A371" s="13">
        <f t="shared" si="34"/>
        <v>353</v>
      </c>
      <c r="B371" s="14"/>
      <c r="C371" s="21" t="s">
        <v>1165</v>
      </c>
      <c r="D371" s="21" t="s">
        <v>120</v>
      </c>
      <c r="E371" s="21" t="s">
        <v>22</v>
      </c>
      <c r="F371" s="21" t="s">
        <v>281</v>
      </c>
      <c r="G371" s="21" t="s">
        <v>1166</v>
      </c>
      <c r="H371" s="21">
        <v>40</v>
      </c>
      <c r="I371" s="21" t="s">
        <v>25</v>
      </c>
      <c r="J371" s="23" t="s">
        <v>26</v>
      </c>
      <c r="K371" s="21" t="s">
        <v>1131</v>
      </c>
      <c r="L371" s="21">
        <v>132</v>
      </c>
      <c r="M371" s="21" t="s">
        <v>1122</v>
      </c>
      <c r="N371" s="21" t="s">
        <v>1133</v>
      </c>
    </row>
    <row r="372" s="7" customFormat="1" ht="30" customHeight="1" spans="1:14">
      <c r="A372" s="13">
        <f t="shared" si="34"/>
        <v>354</v>
      </c>
      <c r="B372" s="14"/>
      <c r="C372" s="21" t="s">
        <v>1167</v>
      </c>
      <c r="D372" s="21" t="s">
        <v>120</v>
      </c>
      <c r="E372" s="21" t="s">
        <v>22</v>
      </c>
      <c r="F372" s="21" t="s">
        <v>281</v>
      </c>
      <c r="G372" s="21" t="s">
        <v>1168</v>
      </c>
      <c r="H372" s="21">
        <v>20</v>
      </c>
      <c r="I372" s="21" t="s">
        <v>25</v>
      </c>
      <c r="J372" s="23" t="s">
        <v>26</v>
      </c>
      <c r="K372" s="21" t="s">
        <v>1131</v>
      </c>
      <c r="L372" s="21">
        <v>260</v>
      </c>
      <c r="M372" s="21" t="s">
        <v>1169</v>
      </c>
      <c r="N372" s="21" t="s">
        <v>1133</v>
      </c>
    </row>
    <row r="373" s="7" customFormat="1" ht="30" customHeight="1" spans="1:14">
      <c r="A373" s="13">
        <f t="shared" si="34"/>
        <v>355</v>
      </c>
      <c r="B373" s="14"/>
      <c r="C373" s="21" t="s">
        <v>1170</v>
      </c>
      <c r="D373" s="21" t="s">
        <v>120</v>
      </c>
      <c r="E373" s="21" t="s">
        <v>22</v>
      </c>
      <c r="F373" s="21" t="s">
        <v>1171</v>
      </c>
      <c r="G373" s="21" t="s">
        <v>1172</v>
      </c>
      <c r="H373" s="21">
        <v>80</v>
      </c>
      <c r="I373" s="21" t="s">
        <v>25</v>
      </c>
      <c r="J373" s="23" t="s">
        <v>26</v>
      </c>
      <c r="K373" s="21" t="s">
        <v>1131</v>
      </c>
      <c r="L373" s="21">
        <v>286</v>
      </c>
      <c r="M373" s="21" t="s">
        <v>1173</v>
      </c>
      <c r="N373" s="21" t="s">
        <v>1133</v>
      </c>
    </row>
    <row r="374" s="7" customFormat="1" ht="30" customHeight="1" spans="1:14">
      <c r="A374" s="13">
        <f t="shared" si="34"/>
        <v>356</v>
      </c>
      <c r="B374" s="14"/>
      <c r="C374" s="21" t="s">
        <v>1174</v>
      </c>
      <c r="D374" s="21" t="s">
        <v>120</v>
      </c>
      <c r="E374" s="21" t="s">
        <v>22</v>
      </c>
      <c r="F374" s="21" t="s">
        <v>1175</v>
      </c>
      <c r="G374" s="21" t="s">
        <v>1176</v>
      </c>
      <c r="H374" s="21">
        <v>30</v>
      </c>
      <c r="I374" s="21" t="s">
        <v>25</v>
      </c>
      <c r="J374" s="23" t="s">
        <v>26</v>
      </c>
      <c r="K374" s="21" t="s">
        <v>1131</v>
      </c>
      <c r="L374" s="21">
        <v>312</v>
      </c>
      <c r="M374" s="21" t="s">
        <v>1173</v>
      </c>
      <c r="N374" s="21" t="s">
        <v>1133</v>
      </c>
    </row>
    <row r="375" s="7" customFormat="1" ht="30" customHeight="1" spans="1:14">
      <c r="A375" s="13">
        <f t="shared" si="34"/>
        <v>357</v>
      </c>
      <c r="B375" s="14"/>
      <c r="C375" s="21" t="s">
        <v>1177</v>
      </c>
      <c r="D375" s="21" t="s">
        <v>120</v>
      </c>
      <c r="E375" s="21" t="s">
        <v>22</v>
      </c>
      <c r="F375" s="21" t="s">
        <v>1175</v>
      </c>
      <c r="G375" s="21" t="s">
        <v>1178</v>
      </c>
      <c r="H375" s="21">
        <v>100</v>
      </c>
      <c r="I375" s="21" t="s">
        <v>25</v>
      </c>
      <c r="J375" s="23" t="s">
        <v>26</v>
      </c>
      <c r="K375" s="21" t="s">
        <v>1131</v>
      </c>
      <c r="L375" s="21">
        <v>1100</v>
      </c>
      <c r="M375" s="21" t="s">
        <v>1179</v>
      </c>
      <c r="N375" s="21" t="s">
        <v>1133</v>
      </c>
    </row>
    <row r="376" s="7" customFormat="1" ht="30" customHeight="1" spans="1:14">
      <c r="A376" s="13">
        <f t="shared" si="34"/>
        <v>358</v>
      </c>
      <c r="B376" s="14"/>
      <c r="C376" s="21" t="s">
        <v>1180</v>
      </c>
      <c r="D376" s="21" t="s">
        <v>120</v>
      </c>
      <c r="E376" s="21" t="s">
        <v>22</v>
      </c>
      <c r="F376" s="21" t="s">
        <v>1171</v>
      </c>
      <c r="G376" s="21" t="s">
        <v>1181</v>
      </c>
      <c r="H376" s="21">
        <v>30</v>
      </c>
      <c r="I376" s="23" t="s">
        <v>25</v>
      </c>
      <c r="J376" s="23" t="s">
        <v>26</v>
      </c>
      <c r="K376" s="21" t="s">
        <v>1131</v>
      </c>
      <c r="L376" s="21">
        <v>800</v>
      </c>
      <c r="M376" s="21" t="s">
        <v>1182</v>
      </c>
      <c r="N376" s="21" t="s">
        <v>1133</v>
      </c>
    </row>
    <row r="377" s="7" customFormat="1" ht="30" customHeight="1" spans="1:14">
      <c r="A377" s="13">
        <f t="shared" si="34"/>
        <v>359</v>
      </c>
      <c r="B377" s="14"/>
      <c r="C377" s="21" t="s">
        <v>1183</v>
      </c>
      <c r="D377" s="21" t="s">
        <v>120</v>
      </c>
      <c r="E377" s="21" t="s">
        <v>22</v>
      </c>
      <c r="F377" s="21" t="s">
        <v>1184</v>
      </c>
      <c r="G377" s="21" t="s">
        <v>1185</v>
      </c>
      <c r="H377" s="21">
        <v>26</v>
      </c>
      <c r="I377" s="23" t="s">
        <v>25</v>
      </c>
      <c r="J377" s="23" t="s">
        <v>26</v>
      </c>
      <c r="K377" s="21" t="s">
        <v>1131</v>
      </c>
      <c r="L377" s="21">
        <v>362</v>
      </c>
      <c r="M377" s="21" t="s">
        <v>1173</v>
      </c>
      <c r="N377" s="21" t="s">
        <v>1133</v>
      </c>
    </row>
    <row r="378" s="7" customFormat="1" ht="30" customHeight="1" spans="1:14">
      <c r="A378" s="13">
        <f t="shared" si="34"/>
        <v>360</v>
      </c>
      <c r="B378" s="14"/>
      <c r="C378" s="21" t="s">
        <v>1186</v>
      </c>
      <c r="D378" s="21" t="s">
        <v>120</v>
      </c>
      <c r="E378" s="21" t="s">
        <v>22</v>
      </c>
      <c r="F378" s="21" t="s">
        <v>1187</v>
      </c>
      <c r="G378" s="21" t="s">
        <v>1188</v>
      </c>
      <c r="H378" s="21">
        <v>2700</v>
      </c>
      <c r="I378" s="23" t="s">
        <v>25</v>
      </c>
      <c r="J378" s="23" t="s">
        <v>26</v>
      </c>
      <c r="K378" s="21" t="s">
        <v>1131</v>
      </c>
      <c r="L378" s="21">
        <v>20000</v>
      </c>
      <c r="M378" s="21" t="s">
        <v>1189</v>
      </c>
      <c r="N378" s="21" t="s">
        <v>1133</v>
      </c>
    </row>
    <row r="379" s="7" customFormat="1" ht="30" customHeight="1" spans="1:14">
      <c r="A379" s="13">
        <f t="shared" si="34"/>
        <v>361</v>
      </c>
      <c r="B379" s="14"/>
      <c r="C379" s="21" t="s">
        <v>1190</v>
      </c>
      <c r="D379" s="21" t="s">
        <v>120</v>
      </c>
      <c r="E379" s="21" t="s">
        <v>22</v>
      </c>
      <c r="F379" s="21" t="s">
        <v>1191</v>
      </c>
      <c r="G379" s="21" t="s">
        <v>1185</v>
      </c>
      <c r="H379" s="21">
        <v>10</v>
      </c>
      <c r="I379" s="23" t="s">
        <v>25</v>
      </c>
      <c r="J379" s="23" t="s">
        <v>26</v>
      </c>
      <c r="K379" s="21" t="s">
        <v>1131</v>
      </c>
      <c r="L379" s="21">
        <v>139</v>
      </c>
      <c r="M379" s="21" t="s">
        <v>1192</v>
      </c>
      <c r="N379" s="21" t="s">
        <v>1133</v>
      </c>
    </row>
    <row r="380" s="7" customFormat="1" ht="30" customHeight="1" spans="1:14">
      <c r="A380" s="13">
        <f t="shared" ref="A380:A389" si="35">ROW()-18</f>
        <v>362</v>
      </c>
      <c r="B380" s="14"/>
      <c r="C380" s="21" t="s">
        <v>1193</v>
      </c>
      <c r="D380" s="21" t="s">
        <v>294</v>
      </c>
      <c r="E380" s="21" t="s">
        <v>22</v>
      </c>
      <c r="F380" s="21" t="s">
        <v>861</v>
      </c>
      <c r="G380" s="21" t="s">
        <v>1194</v>
      </c>
      <c r="H380" s="21">
        <v>80</v>
      </c>
      <c r="I380" s="21" t="s">
        <v>25</v>
      </c>
      <c r="J380" s="23" t="s">
        <v>26</v>
      </c>
      <c r="K380" s="21" t="s">
        <v>1131</v>
      </c>
      <c r="L380" s="21">
        <v>1800</v>
      </c>
      <c r="M380" s="21" t="s">
        <v>1195</v>
      </c>
      <c r="N380" s="21" t="s">
        <v>1133</v>
      </c>
    </row>
    <row r="381" s="7" customFormat="1" ht="30" customHeight="1" spans="1:14">
      <c r="A381" s="13">
        <f t="shared" si="35"/>
        <v>363</v>
      </c>
      <c r="B381" s="14"/>
      <c r="C381" s="21" t="s">
        <v>1196</v>
      </c>
      <c r="D381" s="21" t="s">
        <v>294</v>
      </c>
      <c r="E381" s="21" t="s">
        <v>1128</v>
      </c>
      <c r="F381" s="21" t="s">
        <v>1197</v>
      </c>
      <c r="G381" s="21" t="s">
        <v>1198</v>
      </c>
      <c r="H381" s="21">
        <v>45</v>
      </c>
      <c r="I381" s="21" t="s">
        <v>25</v>
      </c>
      <c r="J381" s="23" t="s">
        <v>26</v>
      </c>
      <c r="K381" s="21" t="s">
        <v>1131</v>
      </c>
      <c r="L381" s="21">
        <v>230</v>
      </c>
      <c r="M381" s="21" t="s">
        <v>1199</v>
      </c>
      <c r="N381" s="21" t="s">
        <v>1133</v>
      </c>
    </row>
    <row r="382" s="7" customFormat="1" ht="30" customHeight="1" spans="1:14">
      <c r="A382" s="13">
        <f t="shared" si="35"/>
        <v>364</v>
      </c>
      <c r="B382" s="14"/>
      <c r="C382" s="21" t="s">
        <v>1200</v>
      </c>
      <c r="D382" s="21" t="s">
        <v>190</v>
      </c>
      <c r="E382" s="21" t="s">
        <v>22</v>
      </c>
      <c r="F382" s="21" t="s">
        <v>1201</v>
      </c>
      <c r="G382" s="21" t="s">
        <v>1202</v>
      </c>
      <c r="H382" s="21">
        <v>15</v>
      </c>
      <c r="I382" s="21" t="s">
        <v>25</v>
      </c>
      <c r="J382" s="23" t="s">
        <v>26</v>
      </c>
      <c r="K382" s="21" t="s">
        <v>1131</v>
      </c>
      <c r="L382" s="21">
        <v>125</v>
      </c>
      <c r="M382" s="21" t="s">
        <v>1203</v>
      </c>
      <c r="N382" s="21" t="s">
        <v>1133</v>
      </c>
    </row>
    <row r="383" s="7" customFormat="1" ht="30" customHeight="1" spans="1:14">
      <c r="A383" s="13">
        <f t="shared" si="35"/>
        <v>365</v>
      </c>
      <c r="B383" s="14"/>
      <c r="C383" s="21" t="s">
        <v>1204</v>
      </c>
      <c r="D383" s="21" t="s">
        <v>130</v>
      </c>
      <c r="E383" s="21" t="s">
        <v>22</v>
      </c>
      <c r="F383" s="21" t="s">
        <v>1205</v>
      </c>
      <c r="G383" s="21" t="s">
        <v>1206</v>
      </c>
      <c r="H383" s="21">
        <v>120</v>
      </c>
      <c r="I383" s="21" t="s">
        <v>25</v>
      </c>
      <c r="J383" s="23" t="s">
        <v>26</v>
      </c>
      <c r="K383" s="21" t="s">
        <v>1131</v>
      </c>
      <c r="L383" s="21">
        <v>316</v>
      </c>
      <c r="M383" s="21" t="s">
        <v>1207</v>
      </c>
      <c r="N383" s="21" t="s">
        <v>1133</v>
      </c>
    </row>
    <row r="384" s="7" customFormat="1" ht="30" customHeight="1" spans="1:14">
      <c r="A384" s="13">
        <f t="shared" si="35"/>
        <v>366</v>
      </c>
      <c r="B384" s="14"/>
      <c r="C384" s="21" t="s">
        <v>1208</v>
      </c>
      <c r="D384" s="21" t="s">
        <v>130</v>
      </c>
      <c r="E384" s="21" t="s">
        <v>22</v>
      </c>
      <c r="F384" s="21" t="s">
        <v>1209</v>
      </c>
      <c r="G384" s="21" t="s">
        <v>1210</v>
      </c>
      <c r="H384" s="21">
        <v>80</v>
      </c>
      <c r="I384" s="21" t="s">
        <v>25</v>
      </c>
      <c r="J384" s="23" t="s">
        <v>26</v>
      </c>
      <c r="K384" s="21" t="s">
        <v>1131</v>
      </c>
      <c r="L384" s="21">
        <v>260</v>
      </c>
      <c r="M384" s="21" t="s">
        <v>515</v>
      </c>
      <c r="N384" s="21" t="s">
        <v>1133</v>
      </c>
    </row>
    <row r="385" s="7" customFormat="1" ht="30" customHeight="1" spans="1:14">
      <c r="A385" s="13">
        <f t="shared" si="35"/>
        <v>367</v>
      </c>
      <c r="B385" s="14"/>
      <c r="C385" s="21" t="s">
        <v>1211</v>
      </c>
      <c r="D385" s="21" t="s">
        <v>130</v>
      </c>
      <c r="E385" s="21" t="s">
        <v>22</v>
      </c>
      <c r="F385" s="21" t="s">
        <v>1212</v>
      </c>
      <c r="G385" s="21" t="s">
        <v>1213</v>
      </c>
      <c r="H385" s="21">
        <v>50</v>
      </c>
      <c r="I385" s="21" t="s">
        <v>25</v>
      </c>
      <c r="J385" s="23" t="s">
        <v>26</v>
      </c>
      <c r="K385" s="21" t="s">
        <v>1131</v>
      </c>
      <c r="L385" s="21">
        <v>185</v>
      </c>
      <c r="M385" s="21" t="s">
        <v>1214</v>
      </c>
      <c r="N385" s="21" t="s">
        <v>1133</v>
      </c>
    </row>
    <row r="386" s="7" customFormat="1" ht="30" customHeight="1" spans="1:14">
      <c r="A386" s="13">
        <f t="shared" si="35"/>
        <v>368</v>
      </c>
      <c r="B386" s="14"/>
      <c r="C386" s="21" t="s">
        <v>1215</v>
      </c>
      <c r="D386" s="21" t="s">
        <v>130</v>
      </c>
      <c r="E386" s="21" t="s">
        <v>22</v>
      </c>
      <c r="F386" s="21" t="s">
        <v>1216</v>
      </c>
      <c r="G386" s="21" t="s">
        <v>1217</v>
      </c>
      <c r="H386" s="21">
        <v>60</v>
      </c>
      <c r="I386" s="21" t="s">
        <v>25</v>
      </c>
      <c r="J386" s="23" t="s">
        <v>26</v>
      </c>
      <c r="K386" s="21" t="s">
        <v>1131</v>
      </c>
      <c r="L386" s="21">
        <v>529</v>
      </c>
      <c r="M386" s="21" t="s">
        <v>1218</v>
      </c>
      <c r="N386" s="21" t="s">
        <v>1133</v>
      </c>
    </row>
    <row r="387" s="7" customFormat="1" ht="30" customHeight="1" spans="1:14">
      <c r="A387" s="13">
        <f t="shared" si="35"/>
        <v>369</v>
      </c>
      <c r="B387" s="14"/>
      <c r="C387" s="21" t="s">
        <v>1219</v>
      </c>
      <c r="D387" s="21" t="s">
        <v>130</v>
      </c>
      <c r="E387" s="21" t="s">
        <v>22</v>
      </c>
      <c r="F387" s="21" t="s">
        <v>1220</v>
      </c>
      <c r="G387" s="21" t="s">
        <v>1221</v>
      </c>
      <c r="H387" s="21">
        <v>80</v>
      </c>
      <c r="I387" s="21" t="s">
        <v>25</v>
      </c>
      <c r="J387" s="23" t="s">
        <v>26</v>
      </c>
      <c r="K387" s="21" t="s">
        <v>1131</v>
      </c>
      <c r="L387" s="21">
        <v>300</v>
      </c>
      <c r="M387" s="21" t="s">
        <v>1222</v>
      </c>
      <c r="N387" s="21" t="s">
        <v>1133</v>
      </c>
    </row>
    <row r="388" s="7" customFormat="1" ht="30" customHeight="1" spans="1:14">
      <c r="A388" s="13">
        <f t="shared" si="35"/>
        <v>370</v>
      </c>
      <c r="B388" s="14"/>
      <c r="C388" s="21" t="s">
        <v>1223</v>
      </c>
      <c r="D388" s="21" t="s">
        <v>130</v>
      </c>
      <c r="E388" s="21" t="s">
        <v>22</v>
      </c>
      <c r="F388" s="21" t="s">
        <v>1224</v>
      </c>
      <c r="G388" s="21" t="s">
        <v>1225</v>
      </c>
      <c r="H388" s="21">
        <v>130</v>
      </c>
      <c r="I388" s="21" t="s">
        <v>25</v>
      </c>
      <c r="J388" s="23" t="s">
        <v>26</v>
      </c>
      <c r="K388" s="21" t="s">
        <v>1131</v>
      </c>
      <c r="L388" s="21">
        <v>543</v>
      </c>
      <c r="M388" s="21" t="s">
        <v>1226</v>
      </c>
      <c r="N388" s="21" t="s">
        <v>1133</v>
      </c>
    </row>
    <row r="389" s="7" customFormat="1" ht="30" customHeight="1" spans="1:14">
      <c r="A389" s="13">
        <f t="shared" si="35"/>
        <v>371</v>
      </c>
      <c r="B389" s="14"/>
      <c r="C389" s="21" t="s">
        <v>1227</v>
      </c>
      <c r="D389" s="21" t="s">
        <v>130</v>
      </c>
      <c r="E389" s="21" t="s">
        <v>22</v>
      </c>
      <c r="F389" s="21" t="s">
        <v>1228</v>
      </c>
      <c r="G389" s="21" t="s">
        <v>1229</v>
      </c>
      <c r="H389" s="21">
        <v>80</v>
      </c>
      <c r="I389" s="21" t="s">
        <v>25</v>
      </c>
      <c r="J389" s="23" t="s">
        <v>26</v>
      </c>
      <c r="K389" s="21" t="s">
        <v>1131</v>
      </c>
      <c r="L389" s="21">
        <v>500</v>
      </c>
      <c r="M389" s="21" t="s">
        <v>1230</v>
      </c>
      <c r="N389" s="21" t="s">
        <v>1133</v>
      </c>
    </row>
    <row r="390" s="7" customFormat="1" ht="30" customHeight="1" spans="1:14">
      <c r="A390" s="13">
        <f t="shared" ref="A390:A399" si="36">ROW()-18</f>
        <v>372</v>
      </c>
      <c r="B390" s="14"/>
      <c r="C390" s="21" t="s">
        <v>1231</v>
      </c>
      <c r="D390" s="21" t="s">
        <v>162</v>
      </c>
      <c r="E390" s="21" t="s">
        <v>22</v>
      </c>
      <c r="F390" s="21" t="s">
        <v>1232</v>
      </c>
      <c r="G390" s="21" t="s">
        <v>1233</v>
      </c>
      <c r="H390" s="21">
        <v>50</v>
      </c>
      <c r="I390" s="21" t="s">
        <v>25</v>
      </c>
      <c r="J390" s="23" t="s">
        <v>26</v>
      </c>
      <c r="K390" s="21" t="s">
        <v>1131</v>
      </c>
      <c r="L390" s="21">
        <v>1100</v>
      </c>
      <c r="M390" s="21" t="s">
        <v>1230</v>
      </c>
      <c r="N390" s="21" t="s">
        <v>1133</v>
      </c>
    </row>
    <row r="391" s="7" customFormat="1" ht="30" customHeight="1" spans="1:14">
      <c r="A391" s="13">
        <f t="shared" si="36"/>
        <v>373</v>
      </c>
      <c r="B391" s="14"/>
      <c r="C391" s="21" t="s">
        <v>1234</v>
      </c>
      <c r="D391" s="21" t="s">
        <v>162</v>
      </c>
      <c r="E391" s="21" t="s">
        <v>22</v>
      </c>
      <c r="F391" s="21" t="s">
        <v>1235</v>
      </c>
      <c r="G391" s="21" t="s">
        <v>1236</v>
      </c>
      <c r="H391" s="21">
        <v>20</v>
      </c>
      <c r="I391" s="21" t="s">
        <v>25</v>
      </c>
      <c r="J391" s="23" t="s">
        <v>26</v>
      </c>
      <c r="K391" s="21" t="s">
        <v>1131</v>
      </c>
      <c r="L391" s="21">
        <v>320</v>
      </c>
      <c r="M391" s="21" t="s">
        <v>1164</v>
      </c>
      <c r="N391" s="21" t="s">
        <v>1133</v>
      </c>
    </row>
    <row r="392" s="7" customFormat="1" ht="30" customHeight="1" spans="1:14">
      <c r="A392" s="13">
        <f t="shared" si="36"/>
        <v>374</v>
      </c>
      <c r="B392" s="14"/>
      <c r="C392" s="21" t="s">
        <v>1237</v>
      </c>
      <c r="D392" s="21" t="s">
        <v>162</v>
      </c>
      <c r="E392" s="21" t="s">
        <v>22</v>
      </c>
      <c r="F392" s="21" t="s">
        <v>419</v>
      </c>
      <c r="G392" s="21" t="s">
        <v>1238</v>
      </c>
      <c r="H392" s="21">
        <v>30</v>
      </c>
      <c r="I392" s="21" t="s">
        <v>25</v>
      </c>
      <c r="J392" s="23" t="s">
        <v>26</v>
      </c>
      <c r="K392" s="21" t="s">
        <v>1131</v>
      </c>
      <c r="L392" s="21">
        <v>460</v>
      </c>
      <c r="M392" s="21" t="s">
        <v>1239</v>
      </c>
      <c r="N392" s="21" t="s">
        <v>1133</v>
      </c>
    </row>
    <row r="393" s="7" customFormat="1" ht="30" customHeight="1" spans="1:14">
      <c r="A393" s="13">
        <f t="shared" si="36"/>
        <v>375</v>
      </c>
      <c r="B393" s="14"/>
      <c r="C393" s="21" t="s">
        <v>1240</v>
      </c>
      <c r="D393" s="21" t="s">
        <v>421</v>
      </c>
      <c r="E393" s="21" t="s">
        <v>22</v>
      </c>
      <c r="F393" s="21" t="s">
        <v>422</v>
      </c>
      <c r="G393" s="21" t="s">
        <v>1241</v>
      </c>
      <c r="H393" s="21">
        <v>100</v>
      </c>
      <c r="I393" s="21" t="s">
        <v>25</v>
      </c>
      <c r="J393" s="23" t="s">
        <v>26</v>
      </c>
      <c r="K393" s="21" t="s">
        <v>1131</v>
      </c>
      <c r="L393" s="21">
        <v>1300</v>
      </c>
      <c r="M393" s="21" t="s">
        <v>1242</v>
      </c>
      <c r="N393" s="21" t="s">
        <v>1133</v>
      </c>
    </row>
    <row r="394" s="7" customFormat="1" ht="30" customHeight="1" spans="1:14">
      <c r="A394" s="13">
        <f t="shared" si="36"/>
        <v>376</v>
      </c>
      <c r="B394" s="14"/>
      <c r="C394" s="21" t="s">
        <v>1243</v>
      </c>
      <c r="D394" s="21" t="s">
        <v>421</v>
      </c>
      <c r="E394" s="21" t="s">
        <v>22</v>
      </c>
      <c r="F394" s="21" t="s">
        <v>1244</v>
      </c>
      <c r="G394" s="21" t="s">
        <v>1245</v>
      </c>
      <c r="H394" s="21">
        <v>30</v>
      </c>
      <c r="I394" s="21" t="s">
        <v>25</v>
      </c>
      <c r="J394" s="23" t="s">
        <v>26</v>
      </c>
      <c r="K394" s="21" t="s">
        <v>1131</v>
      </c>
      <c r="L394" s="21">
        <v>160</v>
      </c>
      <c r="M394" s="21" t="s">
        <v>245</v>
      </c>
      <c r="N394" s="21" t="s">
        <v>1133</v>
      </c>
    </row>
    <row r="395" s="7" customFormat="1" ht="30" customHeight="1" spans="1:14">
      <c r="A395" s="13">
        <f t="shared" si="36"/>
        <v>377</v>
      </c>
      <c r="B395" s="14"/>
      <c r="C395" s="21" t="s">
        <v>1246</v>
      </c>
      <c r="D395" s="21" t="s">
        <v>421</v>
      </c>
      <c r="E395" s="21" t="s">
        <v>22</v>
      </c>
      <c r="F395" s="21" t="s">
        <v>1247</v>
      </c>
      <c r="G395" s="21" t="s">
        <v>1248</v>
      </c>
      <c r="H395" s="21">
        <v>60</v>
      </c>
      <c r="I395" s="21" t="s">
        <v>25</v>
      </c>
      <c r="J395" s="23" t="s">
        <v>26</v>
      </c>
      <c r="K395" s="21" t="s">
        <v>1131</v>
      </c>
      <c r="L395" s="21">
        <v>1288</v>
      </c>
      <c r="M395" s="21" t="s">
        <v>1249</v>
      </c>
      <c r="N395" s="21" t="s">
        <v>1133</v>
      </c>
    </row>
    <row r="396" s="7" customFormat="1" ht="30" customHeight="1" spans="1:14">
      <c r="A396" s="13">
        <f t="shared" si="36"/>
        <v>378</v>
      </c>
      <c r="B396" s="14"/>
      <c r="C396" s="21" t="s">
        <v>1250</v>
      </c>
      <c r="D396" s="21" t="s">
        <v>421</v>
      </c>
      <c r="E396" s="21" t="s">
        <v>1128</v>
      </c>
      <c r="F396" s="21" t="s">
        <v>1099</v>
      </c>
      <c r="G396" s="21" t="s">
        <v>1251</v>
      </c>
      <c r="H396" s="21">
        <v>85</v>
      </c>
      <c r="I396" s="21" t="s">
        <v>25</v>
      </c>
      <c r="J396" s="23" t="s">
        <v>26</v>
      </c>
      <c r="K396" s="21" t="s">
        <v>1131</v>
      </c>
      <c r="L396" s="21">
        <v>1820</v>
      </c>
      <c r="M396" s="21" t="s">
        <v>1252</v>
      </c>
      <c r="N396" s="21" t="s">
        <v>1133</v>
      </c>
    </row>
    <row r="397" s="7" customFormat="1" ht="30" customHeight="1" spans="1:14">
      <c r="A397" s="13">
        <f t="shared" si="36"/>
        <v>379</v>
      </c>
      <c r="B397" s="14"/>
      <c r="C397" s="21" t="s">
        <v>1253</v>
      </c>
      <c r="D397" s="21" t="s">
        <v>421</v>
      </c>
      <c r="E397" s="21" t="s">
        <v>22</v>
      </c>
      <c r="F397" s="21" t="s">
        <v>426</v>
      </c>
      <c r="G397" s="21" t="s">
        <v>1254</v>
      </c>
      <c r="H397" s="21">
        <v>100</v>
      </c>
      <c r="I397" s="21" t="s">
        <v>25</v>
      </c>
      <c r="J397" s="23" t="s">
        <v>26</v>
      </c>
      <c r="K397" s="21" t="s">
        <v>1131</v>
      </c>
      <c r="L397" s="21">
        <v>1500</v>
      </c>
      <c r="M397" s="21" t="s">
        <v>1255</v>
      </c>
      <c r="N397" s="21" t="s">
        <v>1133</v>
      </c>
    </row>
    <row r="398" s="7" customFormat="1" ht="30" customHeight="1" spans="1:14">
      <c r="A398" s="13">
        <f t="shared" si="36"/>
        <v>380</v>
      </c>
      <c r="B398" s="14"/>
      <c r="C398" s="21" t="s">
        <v>1256</v>
      </c>
      <c r="D398" s="21" t="s">
        <v>330</v>
      </c>
      <c r="E398" s="21" t="s">
        <v>22</v>
      </c>
      <c r="F398" s="21" t="s">
        <v>1257</v>
      </c>
      <c r="G398" s="21" t="s">
        <v>1258</v>
      </c>
      <c r="H398" s="21">
        <v>100</v>
      </c>
      <c r="I398" s="21" t="s">
        <v>25</v>
      </c>
      <c r="J398" s="23" t="s">
        <v>26</v>
      </c>
      <c r="K398" s="21" t="s">
        <v>1131</v>
      </c>
      <c r="L398" s="21">
        <v>1000</v>
      </c>
      <c r="M398" s="21" t="s">
        <v>1259</v>
      </c>
      <c r="N398" s="21" t="s">
        <v>1133</v>
      </c>
    </row>
    <row r="399" s="7" customFormat="1" ht="30" customHeight="1" spans="1:14">
      <c r="A399" s="13">
        <f t="shared" si="36"/>
        <v>381</v>
      </c>
      <c r="B399" s="14"/>
      <c r="C399" s="21" t="s">
        <v>1260</v>
      </c>
      <c r="D399" s="21" t="s">
        <v>330</v>
      </c>
      <c r="E399" s="21" t="s">
        <v>22</v>
      </c>
      <c r="F399" s="21" t="s">
        <v>1261</v>
      </c>
      <c r="G399" s="21" t="s">
        <v>1262</v>
      </c>
      <c r="H399" s="21">
        <v>100</v>
      </c>
      <c r="I399" s="21" t="s">
        <v>25</v>
      </c>
      <c r="J399" s="23" t="s">
        <v>26</v>
      </c>
      <c r="K399" s="21" t="s">
        <v>1131</v>
      </c>
      <c r="L399" s="21">
        <v>800</v>
      </c>
      <c r="M399" s="21" t="s">
        <v>1263</v>
      </c>
      <c r="N399" s="21" t="s">
        <v>1133</v>
      </c>
    </row>
    <row r="400" s="7" customFormat="1" ht="30" customHeight="1" spans="1:14">
      <c r="A400" s="13">
        <f t="shared" ref="A400:A409" si="37">ROW()-18</f>
        <v>382</v>
      </c>
      <c r="B400" s="14"/>
      <c r="C400" s="21" t="s">
        <v>1264</v>
      </c>
      <c r="D400" s="21" t="s">
        <v>330</v>
      </c>
      <c r="E400" s="21" t="s">
        <v>22</v>
      </c>
      <c r="F400" s="21" t="s">
        <v>1265</v>
      </c>
      <c r="G400" s="21" t="s">
        <v>1266</v>
      </c>
      <c r="H400" s="21">
        <v>100</v>
      </c>
      <c r="I400" s="21" t="s">
        <v>25</v>
      </c>
      <c r="J400" s="23" t="s">
        <v>26</v>
      </c>
      <c r="K400" s="21" t="s">
        <v>1131</v>
      </c>
      <c r="L400" s="21">
        <v>500</v>
      </c>
      <c r="M400" s="21" t="s">
        <v>1267</v>
      </c>
      <c r="N400" s="21" t="s">
        <v>1133</v>
      </c>
    </row>
    <row r="401" s="7" customFormat="1" ht="30" customHeight="1" spans="1:14">
      <c r="A401" s="13">
        <f t="shared" si="37"/>
        <v>383</v>
      </c>
      <c r="B401" s="14"/>
      <c r="C401" s="21" t="s">
        <v>1268</v>
      </c>
      <c r="D401" s="21" t="s">
        <v>330</v>
      </c>
      <c r="E401" s="21" t="s">
        <v>22</v>
      </c>
      <c r="F401" s="21" t="s">
        <v>712</v>
      </c>
      <c r="G401" s="21" t="s">
        <v>1269</v>
      </c>
      <c r="H401" s="21">
        <v>2000</v>
      </c>
      <c r="I401" s="21" t="s">
        <v>25</v>
      </c>
      <c r="J401" s="23" t="s">
        <v>26</v>
      </c>
      <c r="K401" s="21" t="s">
        <v>1131</v>
      </c>
      <c r="L401" s="21">
        <v>10000</v>
      </c>
      <c r="M401" s="21" t="s">
        <v>37</v>
      </c>
      <c r="N401" s="21" t="s">
        <v>1133</v>
      </c>
    </row>
    <row r="402" s="7" customFormat="1" ht="30" customHeight="1" spans="1:14">
      <c r="A402" s="13">
        <f t="shared" si="37"/>
        <v>384</v>
      </c>
      <c r="B402" s="14"/>
      <c r="C402" s="21" t="s">
        <v>1270</v>
      </c>
      <c r="D402" s="21" t="s">
        <v>86</v>
      </c>
      <c r="E402" s="21" t="s">
        <v>22</v>
      </c>
      <c r="F402" s="21" t="s">
        <v>1271</v>
      </c>
      <c r="G402" s="21" t="s">
        <v>1272</v>
      </c>
      <c r="H402" s="21">
        <v>30</v>
      </c>
      <c r="I402" s="21" t="s">
        <v>25</v>
      </c>
      <c r="J402" s="23" t="s">
        <v>26</v>
      </c>
      <c r="K402" s="21" t="s">
        <v>1131</v>
      </c>
      <c r="L402" s="21">
        <v>782</v>
      </c>
      <c r="M402" s="21" t="s">
        <v>1273</v>
      </c>
      <c r="N402" s="21" t="s">
        <v>1133</v>
      </c>
    </row>
    <row r="403" s="7" customFormat="1" ht="30" customHeight="1" spans="1:14">
      <c r="A403" s="13">
        <f t="shared" si="37"/>
        <v>385</v>
      </c>
      <c r="B403" s="14"/>
      <c r="C403" s="21" t="s">
        <v>1274</v>
      </c>
      <c r="D403" s="21" t="s">
        <v>86</v>
      </c>
      <c r="E403" s="21" t="s">
        <v>22</v>
      </c>
      <c r="F403" s="21" t="s">
        <v>1275</v>
      </c>
      <c r="G403" s="21" t="s">
        <v>1276</v>
      </c>
      <c r="H403" s="21">
        <v>10</v>
      </c>
      <c r="I403" s="21" t="s">
        <v>25</v>
      </c>
      <c r="J403" s="23" t="s">
        <v>26</v>
      </c>
      <c r="K403" s="21" t="s">
        <v>1131</v>
      </c>
      <c r="L403" s="21">
        <v>80</v>
      </c>
      <c r="M403" s="21" t="s">
        <v>1277</v>
      </c>
      <c r="N403" s="21" t="s">
        <v>1133</v>
      </c>
    </row>
    <row r="404" s="7" customFormat="1" ht="30" customHeight="1" spans="1:14">
      <c r="A404" s="13">
        <f t="shared" si="37"/>
        <v>386</v>
      </c>
      <c r="B404" s="14"/>
      <c r="C404" s="21" t="s">
        <v>1278</v>
      </c>
      <c r="D404" s="21" t="s">
        <v>86</v>
      </c>
      <c r="E404" s="21" t="s">
        <v>22</v>
      </c>
      <c r="F404" s="21" t="s">
        <v>1279</v>
      </c>
      <c r="G404" s="21" t="s">
        <v>1280</v>
      </c>
      <c r="H404" s="21">
        <v>10</v>
      </c>
      <c r="I404" s="21" t="s">
        <v>25</v>
      </c>
      <c r="J404" s="23" t="s">
        <v>26</v>
      </c>
      <c r="K404" s="21" t="s">
        <v>1131</v>
      </c>
      <c r="L404" s="21">
        <v>138</v>
      </c>
      <c r="M404" s="21" t="s">
        <v>1281</v>
      </c>
      <c r="N404" s="21" t="s">
        <v>1133</v>
      </c>
    </row>
    <row r="405" s="7" customFormat="1" ht="30" customHeight="1" spans="1:14">
      <c r="A405" s="13">
        <f t="shared" si="37"/>
        <v>387</v>
      </c>
      <c r="B405" s="14"/>
      <c r="C405" s="21" t="s">
        <v>1282</v>
      </c>
      <c r="D405" s="21" t="s">
        <v>154</v>
      </c>
      <c r="E405" s="21" t="s">
        <v>22</v>
      </c>
      <c r="F405" s="21" t="s">
        <v>1283</v>
      </c>
      <c r="G405" s="21" t="s">
        <v>1284</v>
      </c>
      <c r="H405" s="21">
        <v>150</v>
      </c>
      <c r="I405" s="21" t="s">
        <v>25</v>
      </c>
      <c r="J405" s="23" t="s">
        <v>26</v>
      </c>
      <c r="K405" s="21" t="s">
        <v>1131</v>
      </c>
      <c r="L405" s="21">
        <v>1800</v>
      </c>
      <c r="M405" s="21" t="s">
        <v>1285</v>
      </c>
      <c r="N405" s="21" t="s">
        <v>1133</v>
      </c>
    </row>
    <row r="406" s="7" customFormat="1" ht="30" customHeight="1" spans="1:14">
      <c r="A406" s="13">
        <f t="shared" si="37"/>
        <v>388</v>
      </c>
      <c r="B406" s="14"/>
      <c r="C406" s="21" t="s">
        <v>1286</v>
      </c>
      <c r="D406" s="21" t="s">
        <v>154</v>
      </c>
      <c r="E406" s="21" t="s">
        <v>1128</v>
      </c>
      <c r="F406" s="21" t="s">
        <v>1287</v>
      </c>
      <c r="G406" s="21" t="s">
        <v>1288</v>
      </c>
      <c r="H406" s="21">
        <v>30</v>
      </c>
      <c r="I406" s="21" t="s">
        <v>25</v>
      </c>
      <c r="J406" s="23" t="s">
        <v>26</v>
      </c>
      <c r="K406" s="21" t="s">
        <v>1131</v>
      </c>
      <c r="L406" s="21">
        <v>1420</v>
      </c>
      <c r="M406" s="21" t="s">
        <v>160</v>
      </c>
      <c r="N406" s="21" t="s">
        <v>1133</v>
      </c>
    </row>
    <row r="407" s="7" customFormat="1" ht="30" customHeight="1" spans="1:14">
      <c r="A407" s="13">
        <f t="shared" si="37"/>
        <v>389</v>
      </c>
      <c r="B407" s="14"/>
      <c r="C407" s="21" t="s">
        <v>1289</v>
      </c>
      <c r="D407" s="21" t="s">
        <v>154</v>
      </c>
      <c r="E407" s="21" t="s">
        <v>1128</v>
      </c>
      <c r="F407" s="21" t="s">
        <v>1290</v>
      </c>
      <c r="G407" s="21" t="s">
        <v>1291</v>
      </c>
      <c r="H407" s="21">
        <v>8</v>
      </c>
      <c r="I407" s="21" t="s">
        <v>25</v>
      </c>
      <c r="J407" s="23" t="s">
        <v>26</v>
      </c>
      <c r="K407" s="21" t="s">
        <v>1131</v>
      </c>
      <c r="L407" s="21">
        <v>180</v>
      </c>
      <c r="M407" s="21" t="s">
        <v>160</v>
      </c>
      <c r="N407" s="21" t="s">
        <v>1133</v>
      </c>
    </row>
    <row r="408" s="7" customFormat="1" ht="30" customHeight="1" spans="1:14">
      <c r="A408" s="13">
        <f t="shared" si="37"/>
        <v>390</v>
      </c>
      <c r="B408" s="14"/>
      <c r="C408" s="21" t="s">
        <v>1292</v>
      </c>
      <c r="D408" s="21" t="s">
        <v>154</v>
      </c>
      <c r="E408" s="21" t="s">
        <v>1128</v>
      </c>
      <c r="F408" s="21" t="s">
        <v>1293</v>
      </c>
      <c r="G408" s="21" t="s">
        <v>1294</v>
      </c>
      <c r="H408" s="21">
        <v>6</v>
      </c>
      <c r="I408" s="21" t="s">
        <v>25</v>
      </c>
      <c r="J408" s="23" t="s">
        <v>26</v>
      </c>
      <c r="K408" s="21" t="s">
        <v>1131</v>
      </c>
      <c r="L408" s="21">
        <v>450</v>
      </c>
      <c r="M408" s="21" t="s">
        <v>160</v>
      </c>
      <c r="N408" s="21" t="s">
        <v>1133</v>
      </c>
    </row>
    <row r="409" s="7" customFormat="1" ht="30" customHeight="1" spans="1:14">
      <c r="A409" s="13">
        <f t="shared" si="37"/>
        <v>391</v>
      </c>
      <c r="B409" s="14"/>
      <c r="C409" s="21" t="s">
        <v>1295</v>
      </c>
      <c r="D409" s="21" t="s">
        <v>154</v>
      </c>
      <c r="E409" s="21" t="s">
        <v>1296</v>
      </c>
      <c r="F409" s="21" t="s">
        <v>428</v>
      </c>
      <c r="G409" s="21" t="s">
        <v>1297</v>
      </c>
      <c r="H409" s="21">
        <v>45</v>
      </c>
      <c r="I409" s="21" t="s">
        <v>25</v>
      </c>
      <c r="J409" s="23" t="s">
        <v>26</v>
      </c>
      <c r="K409" s="21" t="s">
        <v>1131</v>
      </c>
      <c r="L409" s="21">
        <v>800</v>
      </c>
      <c r="M409" s="21" t="s">
        <v>110</v>
      </c>
      <c r="N409" s="21" t="s">
        <v>1133</v>
      </c>
    </row>
    <row r="410" s="7" customFormat="1" ht="30" customHeight="1" spans="1:14">
      <c r="A410" s="13">
        <f t="shared" ref="A410:A419" si="38">ROW()-18</f>
        <v>392</v>
      </c>
      <c r="B410" s="14"/>
      <c r="C410" s="21" t="s">
        <v>1298</v>
      </c>
      <c r="D410" s="21" t="s">
        <v>436</v>
      </c>
      <c r="E410" s="21" t="s">
        <v>22</v>
      </c>
      <c r="F410" s="21" t="s">
        <v>1299</v>
      </c>
      <c r="G410" s="21" t="s">
        <v>1300</v>
      </c>
      <c r="H410" s="21">
        <v>4</v>
      </c>
      <c r="I410" s="21" t="s">
        <v>25</v>
      </c>
      <c r="J410" s="23" t="s">
        <v>26</v>
      </c>
      <c r="K410" s="21" t="s">
        <v>1131</v>
      </c>
      <c r="L410" s="21">
        <v>24</v>
      </c>
      <c r="M410" s="21" t="s">
        <v>718</v>
      </c>
      <c r="N410" s="21" t="s">
        <v>1133</v>
      </c>
    </row>
    <row r="411" s="7" customFormat="1" ht="30" customHeight="1" spans="1:14">
      <c r="A411" s="13">
        <f t="shared" si="38"/>
        <v>393</v>
      </c>
      <c r="B411" s="14"/>
      <c r="C411" s="21" t="s">
        <v>1301</v>
      </c>
      <c r="D411" s="21" t="s">
        <v>436</v>
      </c>
      <c r="E411" s="21" t="s">
        <v>537</v>
      </c>
      <c r="F411" s="21" t="s">
        <v>1302</v>
      </c>
      <c r="G411" s="21" t="s">
        <v>1303</v>
      </c>
      <c r="H411" s="21">
        <v>8</v>
      </c>
      <c r="I411" s="21" t="s">
        <v>25</v>
      </c>
      <c r="J411" s="23" t="s">
        <v>26</v>
      </c>
      <c r="K411" s="21" t="s">
        <v>1131</v>
      </c>
      <c r="L411" s="21">
        <v>104</v>
      </c>
      <c r="M411" s="21" t="s">
        <v>1304</v>
      </c>
      <c r="N411" s="21" t="s">
        <v>1133</v>
      </c>
    </row>
    <row r="412" s="7" customFormat="1" ht="30" customHeight="1" spans="1:14">
      <c r="A412" s="13">
        <f t="shared" si="38"/>
        <v>394</v>
      </c>
      <c r="B412" s="14"/>
      <c r="C412" s="21" t="s">
        <v>1305</v>
      </c>
      <c r="D412" s="21" t="s">
        <v>442</v>
      </c>
      <c r="E412" s="21" t="s">
        <v>22</v>
      </c>
      <c r="F412" s="21" t="s">
        <v>447</v>
      </c>
      <c r="G412" s="21" t="s">
        <v>1306</v>
      </c>
      <c r="H412" s="21">
        <v>40</v>
      </c>
      <c r="I412" s="21" t="s">
        <v>25</v>
      </c>
      <c r="J412" s="23" t="s">
        <v>26</v>
      </c>
      <c r="K412" s="21" t="s">
        <v>1131</v>
      </c>
      <c r="L412" s="21">
        <v>240</v>
      </c>
      <c r="M412" s="21" t="s">
        <v>1307</v>
      </c>
      <c r="N412" s="21" t="s">
        <v>1133</v>
      </c>
    </row>
    <row r="413" s="7" customFormat="1" ht="30" customHeight="1" spans="1:14">
      <c r="A413" s="13">
        <f t="shared" si="38"/>
        <v>395</v>
      </c>
      <c r="B413" s="14"/>
      <c r="C413" s="21" t="s">
        <v>1308</v>
      </c>
      <c r="D413" s="21" t="s">
        <v>442</v>
      </c>
      <c r="E413" s="21" t="s">
        <v>22</v>
      </c>
      <c r="F413" s="21" t="s">
        <v>1309</v>
      </c>
      <c r="G413" s="21" t="s">
        <v>1310</v>
      </c>
      <c r="H413" s="21">
        <v>30</v>
      </c>
      <c r="I413" s="21" t="s">
        <v>25</v>
      </c>
      <c r="J413" s="23" t="s">
        <v>26</v>
      </c>
      <c r="K413" s="21" t="s">
        <v>1131</v>
      </c>
      <c r="L413" s="21">
        <v>400</v>
      </c>
      <c r="M413" s="21" t="s">
        <v>1311</v>
      </c>
      <c r="N413" s="21" t="s">
        <v>1133</v>
      </c>
    </row>
    <row r="414" s="7" customFormat="1" ht="30" customHeight="1" spans="1:14">
      <c r="A414" s="13">
        <f t="shared" si="38"/>
        <v>396</v>
      </c>
      <c r="B414" s="14"/>
      <c r="C414" s="21" t="s">
        <v>1312</v>
      </c>
      <c r="D414" s="21" t="s">
        <v>384</v>
      </c>
      <c r="E414" s="21" t="s">
        <v>22</v>
      </c>
      <c r="F414" s="21" t="s">
        <v>886</v>
      </c>
      <c r="G414" s="21" t="s">
        <v>1313</v>
      </c>
      <c r="H414" s="21">
        <v>20</v>
      </c>
      <c r="I414" s="21" t="s">
        <v>25</v>
      </c>
      <c r="J414" s="23" t="s">
        <v>26</v>
      </c>
      <c r="K414" s="21" t="s">
        <v>1131</v>
      </c>
      <c r="L414" s="21">
        <v>150</v>
      </c>
      <c r="M414" s="21" t="s">
        <v>1314</v>
      </c>
      <c r="N414" s="21" t="s">
        <v>1133</v>
      </c>
    </row>
    <row r="415" s="7" customFormat="1" ht="30" customHeight="1" spans="1:14">
      <c r="A415" s="13">
        <f t="shared" si="38"/>
        <v>397</v>
      </c>
      <c r="B415" s="14"/>
      <c r="C415" s="21" t="s">
        <v>1315</v>
      </c>
      <c r="D415" s="21" t="s">
        <v>384</v>
      </c>
      <c r="E415" s="21" t="s">
        <v>537</v>
      </c>
      <c r="F415" s="21" t="s">
        <v>878</v>
      </c>
      <c r="G415" s="21" t="s">
        <v>1316</v>
      </c>
      <c r="H415" s="21">
        <v>20</v>
      </c>
      <c r="I415" s="21" t="s">
        <v>25</v>
      </c>
      <c r="J415" s="23" t="s">
        <v>26</v>
      </c>
      <c r="K415" s="21" t="s">
        <v>1131</v>
      </c>
      <c r="L415" s="21">
        <v>110</v>
      </c>
      <c r="M415" s="21" t="s">
        <v>1317</v>
      </c>
      <c r="N415" s="21" t="s">
        <v>1133</v>
      </c>
    </row>
    <row r="416" s="7" customFormat="1" ht="30" customHeight="1" spans="1:14">
      <c r="A416" s="13">
        <f t="shared" si="38"/>
        <v>398</v>
      </c>
      <c r="B416" s="14"/>
      <c r="C416" s="21" t="s">
        <v>1318</v>
      </c>
      <c r="D416" s="21" t="s">
        <v>384</v>
      </c>
      <c r="E416" s="21" t="s">
        <v>22</v>
      </c>
      <c r="F416" s="21" t="s">
        <v>1319</v>
      </c>
      <c r="G416" s="21" t="s">
        <v>1320</v>
      </c>
      <c r="H416" s="21">
        <v>15</v>
      </c>
      <c r="I416" s="21" t="s">
        <v>25</v>
      </c>
      <c r="J416" s="23" t="s">
        <v>26</v>
      </c>
      <c r="K416" s="21" t="s">
        <v>1131</v>
      </c>
      <c r="L416" s="21">
        <v>150</v>
      </c>
      <c r="M416" s="21" t="s">
        <v>1321</v>
      </c>
      <c r="N416" s="21" t="s">
        <v>1133</v>
      </c>
    </row>
    <row r="417" s="7" customFormat="1" ht="30" customHeight="1" spans="1:14">
      <c r="A417" s="13">
        <f t="shared" si="38"/>
        <v>399</v>
      </c>
      <c r="B417" s="14"/>
      <c r="C417" s="21" t="s">
        <v>1322</v>
      </c>
      <c r="D417" s="21" t="s">
        <v>384</v>
      </c>
      <c r="E417" s="21" t="s">
        <v>22</v>
      </c>
      <c r="F417" s="21" t="s">
        <v>1323</v>
      </c>
      <c r="G417" s="21" t="s">
        <v>1324</v>
      </c>
      <c r="H417" s="21">
        <v>15</v>
      </c>
      <c r="I417" s="21" t="s">
        <v>25</v>
      </c>
      <c r="J417" s="23" t="s">
        <v>26</v>
      </c>
      <c r="K417" s="21" t="s">
        <v>1131</v>
      </c>
      <c r="L417" s="21">
        <v>120</v>
      </c>
      <c r="M417" s="21" t="s">
        <v>1164</v>
      </c>
      <c r="N417" s="21" t="s">
        <v>1133</v>
      </c>
    </row>
    <row r="418" s="7" customFormat="1" ht="30" customHeight="1" spans="1:14">
      <c r="A418" s="13">
        <f t="shared" si="38"/>
        <v>400</v>
      </c>
      <c r="B418" s="14"/>
      <c r="C418" s="21" t="s">
        <v>1325</v>
      </c>
      <c r="D418" s="21" t="s">
        <v>384</v>
      </c>
      <c r="E418" s="21" t="s">
        <v>22</v>
      </c>
      <c r="F418" s="21" t="s">
        <v>1326</v>
      </c>
      <c r="G418" s="21" t="s">
        <v>1327</v>
      </c>
      <c r="H418" s="21">
        <v>10</v>
      </c>
      <c r="I418" s="21" t="s">
        <v>25</v>
      </c>
      <c r="J418" s="23" t="s">
        <v>26</v>
      </c>
      <c r="K418" s="21" t="s">
        <v>1131</v>
      </c>
      <c r="L418" s="21">
        <v>130</v>
      </c>
      <c r="M418" s="21" t="s">
        <v>1317</v>
      </c>
      <c r="N418" s="21" t="s">
        <v>1133</v>
      </c>
    </row>
    <row r="419" s="7" customFormat="1" ht="30" customHeight="1" spans="1:14">
      <c r="A419" s="13">
        <f t="shared" si="38"/>
        <v>401</v>
      </c>
      <c r="B419" s="14"/>
      <c r="C419" s="21" t="s">
        <v>1328</v>
      </c>
      <c r="D419" s="21" t="s">
        <v>384</v>
      </c>
      <c r="E419" s="21" t="s">
        <v>22</v>
      </c>
      <c r="F419" s="21" t="s">
        <v>892</v>
      </c>
      <c r="G419" s="21" t="s">
        <v>1329</v>
      </c>
      <c r="H419" s="21">
        <v>26</v>
      </c>
      <c r="I419" s="21" t="s">
        <v>25</v>
      </c>
      <c r="J419" s="23" t="s">
        <v>26</v>
      </c>
      <c r="K419" s="21" t="s">
        <v>1131</v>
      </c>
      <c r="L419" s="21">
        <v>220</v>
      </c>
      <c r="M419" s="21" t="s">
        <v>515</v>
      </c>
      <c r="N419" s="21" t="s">
        <v>1133</v>
      </c>
    </row>
    <row r="420" s="7" customFormat="1" ht="30" customHeight="1" spans="1:14">
      <c r="A420" s="13">
        <f t="shared" ref="A420:A429" si="39">ROW()-18</f>
        <v>402</v>
      </c>
      <c r="B420" s="14"/>
      <c r="C420" s="21" t="s">
        <v>1330</v>
      </c>
      <c r="D420" s="21" t="s">
        <v>384</v>
      </c>
      <c r="E420" s="21" t="s">
        <v>1331</v>
      </c>
      <c r="F420" s="21" t="s">
        <v>1332</v>
      </c>
      <c r="G420" s="21" t="s">
        <v>1333</v>
      </c>
      <c r="H420" s="21">
        <v>16</v>
      </c>
      <c r="I420" s="21" t="s">
        <v>25</v>
      </c>
      <c r="J420" s="23" t="s">
        <v>26</v>
      </c>
      <c r="K420" s="21" t="s">
        <v>1131</v>
      </c>
      <c r="L420" s="21">
        <v>500</v>
      </c>
      <c r="M420" s="21" t="s">
        <v>1334</v>
      </c>
      <c r="N420" s="21" t="s">
        <v>1133</v>
      </c>
    </row>
    <row r="421" s="7" customFormat="1" ht="30" customHeight="1" spans="1:14">
      <c r="A421" s="13">
        <f t="shared" si="39"/>
        <v>403</v>
      </c>
      <c r="B421" s="14"/>
      <c r="C421" s="21" t="s">
        <v>1335</v>
      </c>
      <c r="D421" s="21" t="s">
        <v>384</v>
      </c>
      <c r="E421" s="21" t="s">
        <v>22</v>
      </c>
      <c r="F421" s="21" t="s">
        <v>1336</v>
      </c>
      <c r="G421" s="21" t="s">
        <v>1337</v>
      </c>
      <c r="H421" s="21">
        <v>21</v>
      </c>
      <c r="I421" s="21" t="s">
        <v>25</v>
      </c>
      <c r="J421" s="23" t="s">
        <v>26</v>
      </c>
      <c r="K421" s="21" t="s">
        <v>1131</v>
      </c>
      <c r="L421" s="21">
        <v>1200</v>
      </c>
      <c r="M421" s="21" t="s">
        <v>1338</v>
      </c>
      <c r="N421" s="21" t="s">
        <v>1133</v>
      </c>
    </row>
    <row r="422" s="7" customFormat="1" ht="30" customHeight="1" spans="1:14">
      <c r="A422" s="13">
        <f t="shared" si="39"/>
        <v>404</v>
      </c>
      <c r="B422" s="14"/>
      <c r="C422" s="21" t="s">
        <v>1339</v>
      </c>
      <c r="D422" s="21" t="s">
        <v>384</v>
      </c>
      <c r="E422" s="21" t="s">
        <v>537</v>
      </c>
      <c r="F422" s="21" t="s">
        <v>1340</v>
      </c>
      <c r="G422" s="21" t="s">
        <v>1341</v>
      </c>
      <c r="H422" s="21">
        <v>15</v>
      </c>
      <c r="I422" s="21" t="s">
        <v>25</v>
      </c>
      <c r="J422" s="23" t="s">
        <v>26</v>
      </c>
      <c r="K422" s="21" t="s">
        <v>1131</v>
      </c>
      <c r="L422" s="21">
        <v>243</v>
      </c>
      <c r="M422" s="21" t="s">
        <v>1342</v>
      </c>
      <c r="N422" s="21" t="s">
        <v>1133</v>
      </c>
    </row>
    <row r="423" s="7" customFormat="1" ht="30" customHeight="1" spans="1:14">
      <c r="A423" s="13">
        <f t="shared" si="39"/>
        <v>405</v>
      </c>
      <c r="B423" s="14"/>
      <c r="C423" s="21" t="s">
        <v>1343</v>
      </c>
      <c r="D423" s="21" t="s">
        <v>384</v>
      </c>
      <c r="E423" s="21" t="s">
        <v>22</v>
      </c>
      <c r="F423" s="21" t="s">
        <v>389</v>
      </c>
      <c r="G423" s="21" t="s">
        <v>1344</v>
      </c>
      <c r="H423" s="21">
        <v>13</v>
      </c>
      <c r="I423" s="21" t="s">
        <v>25</v>
      </c>
      <c r="J423" s="23" t="s">
        <v>26</v>
      </c>
      <c r="K423" s="21" t="s">
        <v>1131</v>
      </c>
      <c r="L423" s="21">
        <v>210</v>
      </c>
      <c r="M423" s="21" t="s">
        <v>1345</v>
      </c>
      <c r="N423" s="21" t="s">
        <v>1133</v>
      </c>
    </row>
    <row r="424" s="7" customFormat="1" ht="30" customHeight="1" spans="1:14">
      <c r="A424" s="13">
        <f t="shared" si="39"/>
        <v>406</v>
      </c>
      <c r="B424" s="14"/>
      <c r="C424" s="21" t="s">
        <v>1346</v>
      </c>
      <c r="D424" s="21" t="s">
        <v>384</v>
      </c>
      <c r="E424" s="21" t="s">
        <v>22</v>
      </c>
      <c r="F424" s="21" t="s">
        <v>896</v>
      </c>
      <c r="G424" s="21" t="s">
        <v>1347</v>
      </c>
      <c r="H424" s="21">
        <v>15</v>
      </c>
      <c r="I424" s="21" t="s">
        <v>25</v>
      </c>
      <c r="J424" s="23" t="s">
        <v>26</v>
      </c>
      <c r="K424" s="21" t="s">
        <v>1131</v>
      </c>
      <c r="L424" s="21">
        <v>614</v>
      </c>
      <c r="M424" s="21" t="s">
        <v>1348</v>
      </c>
      <c r="N424" s="21" t="s">
        <v>1133</v>
      </c>
    </row>
    <row r="425" s="7" customFormat="1" ht="30" customHeight="1" spans="1:14">
      <c r="A425" s="13">
        <f t="shared" si="39"/>
        <v>407</v>
      </c>
      <c r="B425" s="14"/>
      <c r="C425" s="21" t="s">
        <v>1349</v>
      </c>
      <c r="D425" s="21" t="s">
        <v>384</v>
      </c>
      <c r="E425" s="21" t="s">
        <v>163</v>
      </c>
      <c r="F425" s="21" t="s">
        <v>391</v>
      </c>
      <c r="G425" s="21" t="s">
        <v>1350</v>
      </c>
      <c r="H425" s="21">
        <v>25</v>
      </c>
      <c r="I425" s="21" t="s">
        <v>25</v>
      </c>
      <c r="J425" s="23" t="s">
        <v>26</v>
      </c>
      <c r="K425" s="21" t="s">
        <v>1131</v>
      </c>
      <c r="L425" s="21">
        <v>215</v>
      </c>
      <c r="M425" s="21" t="s">
        <v>1351</v>
      </c>
      <c r="N425" s="21" t="s">
        <v>1133</v>
      </c>
    </row>
    <row r="426" s="7" customFormat="1" ht="30" customHeight="1" spans="1:14">
      <c r="A426" s="13">
        <f t="shared" si="39"/>
        <v>408</v>
      </c>
      <c r="B426" s="14"/>
      <c r="C426" s="21" t="s">
        <v>1352</v>
      </c>
      <c r="D426" s="21" t="s">
        <v>384</v>
      </c>
      <c r="E426" s="21" t="s">
        <v>22</v>
      </c>
      <c r="F426" s="21" t="s">
        <v>874</v>
      </c>
      <c r="G426" s="21" t="s">
        <v>1269</v>
      </c>
      <c r="H426" s="21">
        <v>26</v>
      </c>
      <c r="I426" s="21" t="s">
        <v>25</v>
      </c>
      <c r="J426" s="23" t="s">
        <v>26</v>
      </c>
      <c r="K426" s="21" t="s">
        <v>1131</v>
      </c>
      <c r="L426" s="21">
        <v>7000</v>
      </c>
      <c r="M426" s="21" t="s">
        <v>1353</v>
      </c>
      <c r="N426" s="21" t="s">
        <v>1133</v>
      </c>
    </row>
    <row r="427" s="7" customFormat="1" ht="30" customHeight="1" spans="1:14">
      <c r="A427" s="13">
        <f t="shared" si="39"/>
        <v>409</v>
      </c>
      <c r="B427" s="14"/>
      <c r="C427" s="21" t="s">
        <v>1354</v>
      </c>
      <c r="D427" s="21" t="s">
        <v>384</v>
      </c>
      <c r="E427" s="21" t="s">
        <v>537</v>
      </c>
      <c r="F427" s="21" t="s">
        <v>1355</v>
      </c>
      <c r="G427" s="21" t="s">
        <v>1356</v>
      </c>
      <c r="H427" s="21">
        <v>16.5</v>
      </c>
      <c r="I427" s="21" t="s">
        <v>25</v>
      </c>
      <c r="J427" s="23" t="s">
        <v>26</v>
      </c>
      <c r="K427" s="21" t="s">
        <v>1131</v>
      </c>
      <c r="L427" s="21">
        <v>678</v>
      </c>
      <c r="M427" s="21" t="s">
        <v>1357</v>
      </c>
      <c r="N427" s="21" t="s">
        <v>1133</v>
      </c>
    </row>
    <row r="428" s="7" customFormat="1" ht="30" customHeight="1" spans="1:14">
      <c r="A428" s="13">
        <f t="shared" si="39"/>
        <v>410</v>
      </c>
      <c r="B428" s="14"/>
      <c r="C428" s="21" t="s">
        <v>1358</v>
      </c>
      <c r="D428" s="21" t="s">
        <v>217</v>
      </c>
      <c r="E428" s="21" t="s">
        <v>22</v>
      </c>
      <c r="F428" s="21" t="s">
        <v>1359</v>
      </c>
      <c r="G428" s="21" t="s">
        <v>1360</v>
      </c>
      <c r="H428" s="21">
        <v>60</v>
      </c>
      <c r="I428" s="21" t="s">
        <v>25</v>
      </c>
      <c r="J428" s="23" t="s">
        <v>26</v>
      </c>
      <c r="K428" s="21" t="s">
        <v>1131</v>
      </c>
      <c r="L428" s="21">
        <v>1200</v>
      </c>
      <c r="M428" s="21" t="s">
        <v>1361</v>
      </c>
      <c r="N428" s="21" t="s">
        <v>1133</v>
      </c>
    </row>
    <row r="429" s="7" customFormat="1" ht="30" customHeight="1" spans="1:14">
      <c r="A429" s="13">
        <f t="shared" si="39"/>
        <v>411</v>
      </c>
      <c r="B429" s="14"/>
      <c r="C429" s="21" t="s">
        <v>1362</v>
      </c>
      <c r="D429" s="21" t="s">
        <v>217</v>
      </c>
      <c r="E429" s="21" t="s">
        <v>22</v>
      </c>
      <c r="F429" s="21" t="s">
        <v>1363</v>
      </c>
      <c r="G429" s="21" t="s">
        <v>1364</v>
      </c>
      <c r="H429" s="21">
        <v>25</v>
      </c>
      <c r="I429" s="21" t="s">
        <v>25</v>
      </c>
      <c r="J429" s="23" t="s">
        <v>26</v>
      </c>
      <c r="K429" s="21" t="s">
        <v>1131</v>
      </c>
      <c r="L429" s="21">
        <v>46</v>
      </c>
      <c r="M429" s="21" t="s">
        <v>714</v>
      </c>
      <c r="N429" s="21" t="s">
        <v>1133</v>
      </c>
    </row>
    <row r="430" s="7" customFormat="1" ht="30" customHeight="1" spans="1:14">
      <c r="A430" s="13">
        <f t="shared" ref="A430:A439" si="40">ROW()-18</f>
        <v>412</v>
      </c>
      <c r="B430" s="14"/>
      <c r="C430" s="21" t="s">
        <v>1365</v>
      </c>
      <c r="D430" s="21" t="s">
        <v>217</v>
      </c>
      <c r="E430" s="21" t="s">
        <v>22</v>
      </c>
      <c r="F430" s="21" t="s">
        <v>1366</v>
      </c>
      <c r="G430" s="21" t="s">
        <v>1367</v>
      </c>
      <c r="H430" s="21">
        <v>1000</v>
      </c>
      <c r="I430" s="21" t="s">
        <v>25</v>
      </c>
      <c r="J430" s="23" t="s">
        <v>26</v>
      </c>
      <c r="K430" s="21" t="s">
        <v>1131</v>
      </c>
      <c r="L430" s="21">
        <v>3000</v>
      </c>
      <c r="M430" s="21" t="s">
        <v>1368</v>
      </c>
      <c r="N430" s="21" t="s">
        <v>1133</v>
      </c>
    </row>
    <row r="431" s="7" customFormat="1" ht="30" customHeight="1" spans="1:14">
      <c r="A431" s="13">
        <f t="shared" si="40"/>
        <v>413</v>
      </c>
      <c r="B431" s="14"/>
      <c r="C431" s="21" t="s">
        <v>1369</v>
      </c>
      <c r="D431" s="21" t="s">
        <v>217</v>
      </c>
      <c r="E431" s="21" t="s">
        <v>22</v>
      </c>
      <c r="F431" s="21" t="s">
        <v>1370</v>
      </c>
      <c r="G431" s="21" t="s">
        <v>1371</v>
      </c>
      <c r="H431" s="21">
        <v>70</v>
      </c>
      <c r="I431" s="21" t="s">
        <v>25</v>
      </c>
      <c r="J431" s="23" t="s">
        <v>26</v>
      </c>
      <c r="K431" s="21" t="s">
        <v>1131</v>
      </c>
      <c r="L431" s="21">
        <v>530</v>
      </c>
      <c r="M431" s="21" t="s">
        <v>1182</v>
      </c>
      <c r="N431" s="21" t="s">
        <v>1133</v>
      </c>
    </row>
    <row r="432" s="7" customFormat="1" ht="30" customHeight="1" spans="1:14">
      <c r="A432" s="13">
        <f t="shared" si="40"/>
        <v>414</v>
      </c>
      <c r="B432" s="14"/>
      <c r="C432" s="21" t="s">
        <v>1372</v>
      </c>
      <c r="D432" s="21" t="s">
        <v>322</v>
      </c>
      <c r="E432" s="21" t="s">
        <v>22</v>
      </c>
      <c r="F432" s="21" t="s">
        <v>283</v>
      </c>
      <c r="G432" s="21" t="s">
        <v>1373</v>
      </c>
      <c r="H432" s="21">
        <v>8</v>
      </c>
      <c r="I432" s="21" t="s">
        <v>25</v>
      </c>
      <c r="J432" s="23" t="s">
        <v>26</v>
      </c>
      <c r="K432" s="21" t="s">
        <v>1131</v>
      </c>
      <c r="L432" s="21">
        <v>260</v>
      </c>
      <c r="M432" s="21" t="s">
        <v>1374</v>
      </c>
      <c r="N432" s="21" t="s">
        <v>1133</v>
      </c>
    </row>
    <row r="433" s="7" customFormat="1" ht="30" customHeight="1" spans="1:14">
      <c r="A433" s="13">
        <f t="shared" si="40"/>
        <v>415</v>
      </c>
      <c r="B433" s="14"/>
      <c r="C433" s="21" t="s">
        <v>1375</v>
      </c>
      <c r="D433" s="21" t="s">
        <v>322</v>
      </c>
      <c r="E433" s="21" t="s">
        <v>1296</v>
      </c>
      <c r="F433" s="21" t="s">
        <v>1376</v>
      </c>
      <c r="G433" s="21" t="s">
        <v>1377</v>
      </c>
      <c r="H433" s="21">
        <v>28</v>
      </c>
      <c r="I433" s="21" t="s">
        <v>25</v>
      </c>
      <c r="J433" s="23" t="s">
        <v>26</v>
      </c>
      <c r="K433" s="21" t="s">
        <v>1131</v>
      </c>
      <c r="L433" s="21">
        <v>485</v>
      </c>
      <c r="M433" s="21" t="s">
        <v>1378</v>
      </c>
      <c r="N433" s="21" t="s">
        <v>1133</v>
      </c>
    </row>
    <row r="434" s="7" customFormat="1" ht="30" customHeight="1" spans="1:14">
      <c r="A434" s="13">
        <f t="shared" si="40"/>
        <v>416</v>
      </c>
      <c r="B434" s="14"/>
      <c r="C434" s="21" t="s">
        <v>1379</v>
      </c>
      <c r="D434" s="21" t="s">
        <v>322</v>
      </c>
      <c r="E434" s="21" t="s">
        <v>22</v>
      </c>
      <c r="F434" s="21" t="s">
        <v>1380</v>
      </c>
      <c r="G434" s="21" t="s">
        <v>1381</v>
      </c>
      <c r="H434" s="21">
        <v>40</v>
      </c>
      <c r="I434" s="21" t="s">
        <v>25</v>
      </c>
      <c r="J434" s="23" t="s">
        <v>26</v>
      </c>
      <c r="K434" s="21" t="s">
        <v>1131</v>
      </c>
      <c r="L434" s="21">
        <v>300</v>
      </c>
      <c r="M434" s="21" t="s">
        <v>1345</v>
      </c>
      <c r="N434" s="21" t="s">
        <v>1133</v>
      </c>
    </row>
    <row r="435" s="7" customFormat="1" ht="30" customHeight="1" spans="1:14">
      <c r="A435" s="13">
        <f t="shared" si="40"/>
        <v>417</v>
      </c>
      <c r="B435" s="14"/>
      <c r="C435" s="21" t="s">
        <v>1382</v>
      </c>
      <c r="D435" s="21" t="s">
        <v>322</v>
      </c>
      <c r="E435" s="21" t="s">
        <v>163</v>
      </c>
      <c r="F435" s="21" t="s">
        <v>1383</v>
      </c>
      <c r="G435" s="21" t="s">
        <v>1384</v>
      </c>
      <c r="H435" s="21">
        <v>10</v>
      </c>
      <c r="I435" s="21" t="s">
        <v>25</v>
      </c>
      <c r="J435" s="23" t="s">
        <v>26</v>
      </c>
      <c r="K435" s="21" t="s">
        <v>1131</v>
      </c>
      <c r="L435" s="21">
        <v>220</v>
      </c>
      <c r="M435" s="21" t="s">
        <v>1385</v>
      </c>
      <c r="N435" s="21" t="s">
        <v>1133</v>
      </c>
    </row>
    <row r="436" s="7" customFormat="1" ht="30" customHeight="1" spans="1:14">
      <c r="A436" s="13">
        <f t="shared" si="40"/>
        <v>418</v>
      </c>
      <c r="B436" s="14"/>
      <c r="C436" s="21" t="s">
        <v>1386</v>
      </c>
      <c r="D436" s="21" t="s">
        <v>322</v>
      </c>
      <c r="E436" s="21" t="s">
        <v>22</v>
      </c>
      <c r="F436" s="21" t="s">
        <v>1387</v>
      </c>
      <c r="G436" s="21" t="s">
        <v>1388</v>
      </c>
      <c r="H436" s="21">
        <v>40</v>
      </c>
      <c r="I436" s="23" t="s">
        <v>25</v>
      </c>
      <c r="J436" s="23" t="s">
        <v>26</v>
      </c>
      <c r="K436" s="21" t="s">
        <v>1131</v>
      </c>
      <c r="L436" s="21">
        <v>800</v>
      </c>
      <c r="M436" s="21" t="s">
        <v>1389</v>
      </c>
      <c r="N436" s="21" t="s">
        <v>1133</v>
      </c>
    </row>
    <row r="437" s="7" customFormat="1" ht="30" customHeight="1" spans="1:14">
      <c r="A437" s="13">
        <f t="shared" si="40"/>
        <v>419</v>
      </c>
      <c r="B437" s="14"/>
      <c r="C437" s="21" t="s">
        <v>1390</v>
      </c>
      <c r="D437" s="21" t="s">
        <v>455</v>
      </c>
      <c r="E437" s="21" t="s">
        <v>22</v>
      </c>
      <c r="F437" s="21" t="s">
        <v>1391</v>
      </c>
      <c r="G437" s="21" t="s">
        <v>1392</v>
      </c>
      <c r="H437" s="21">
        <v>1000</v>
      </c>
      <c r="I437" s="21" t="s">
        <v>25</v>
      </c>
      <c r="J437" s="23" t="s">
        <v>26</v>
      </c>
      <c r="K437" s="21" t="s">
        <v>1131</v>
      </c>
      <c r="L437" s="21">
        <v>12000</v>
      </c>
      <c r="M437" s="21" t="s">
        <v>1393</v>
      </c>
      <c r="N437" s="21" t="s">
        <v>1133</v>
      </c>
    </row>
    <row r="438" s="7" customFormat="1" ht="30" customHeight="1" spans="1:14">
      <c r="A438" s="13">
        <f t="shared" si="40"/>
        <v>420</v>
      </c>
      <c r="B438" s="14"/>
      <c r="C438" s="21" t="s">
        <v>1394</v>
      </c>
      <c r="D438" s="21" t="s">
        <v>92</v>
      </c>
      <c r="E438" s="21" t="s">
        <v>22</v>
      </c>
      <c r="F438" s="21" t="s">
        <v>1395</v>
      </c>
      <c r="G438" s="21" t="s">
        <v>1396</v>
      </c>
      <c r="H438" s="21">
        <v>1100</v>
      </c>
      <c r="I438" s="21" t="s">
        <v>25</v>
      </c>
      <c r="J438" s="23" t="s">
        <v>26</v>
      </c>
      <c r="K438" s="21" t="s">
        <v>1131</v>
      </c>
      <c r="L438" s="21">
        <v>8000</v>
      </c>
      <c r="M438" s="21" t="s">
        <v>1397</v>
      </c>
      <c r="N438" s="21" t="s">
        <v>1133</v>
      </c>
    </row>
    <row r="439" s="7" customFormat="1" ht="30" customHeight="1" spans="1:14">
      <c r="A439" s="13">
        <f t="shared" si="40"/>
        <v>421</v>
      </c>
      <c r="B439" s="14"/>
      <c r="C439" s="21" t="s">
        <v>1398</v>
      </c>
      <c r="D439" s="21" t="s">
        <v>92</v>
      </c>
      <c r="E439" s="21" t="s">
        <v>22</v>
      </c>
      <c r="F439" s="21" t="s">
        <v>1399</v>
      </c>
      <c r="G439" s="21" t="s">
        <v>1400</v>
      </c>
      <c r="H439" s="21">
        <v>1200</v>
      </c>
      <c r="I439" s="21" t="s">
        <v>25</v>
      </c>
      <c r="J439" s="23" t="s">
        <v>26</v>
      </c>
      <c r="K439" s="21" t="s">
        <v>1131</v>
      </c>
      <c r="L439" s="21">
        <v>4000</v>
      </c>
      <c r="M439" s="21" t="s">
        <v>1401</v>
      </c>
      <c r="N439" s="21" t="s">
        <v>1133</v>
      </c>
    </row>
    <row r="440" s="7" customFormat="1" ht="30" customHeight="1" spans="1:14">
      <c r="A440" s="13">
        <f t="shared" ref="A440:A446" si="41">ROW()-18</f>
        <v>422</v>
      </c>
      <c r="B440" s="14"/>
      <c r="C440" s="21" t="s">
        <v>1402</v>
      </c>
      <c r="D440" s="21" t="s">
        <v>151</v>
      </c>
      <c r="E440" s="21" t="s">
        <v>537</v>
      </c>
      <c r="F440" s="21" t="s">
        <v>1403</v>
      </c>
      <c r="G440" s="21" t="s">
        <v>1404</v>
      </c>
      <c r="H440" s="21">
        <v>350</v>
      </c>
      <c r="I440" s="21" t="s">
        <v>25</v>
      </c>
      <c r="J440" s="23" t="s">
        <v>26</v>
      </c>
      <c r="K440" s="21" t="s">
        <v>1131</v>
      </c>
      <c r="L440" s="21">
        <v>3500</v>
      </c>
      <c r="M440" s="21" t="s">
        <v>1405</v>
      </c>
      <c r="N440" s="21" t="s">
        <v>1133</v>
      </c>
    </row>
    <row r="441" s="7" customFormat="1" ht="30" customHeight="1" spans="1:14">
      <c r="A441" s="13">
        <f t="shared" si="41"/>
        <v>423</v>
      </c>
      <c r="B441" s="14"/>
      <c r="C441" s="21" t="s">
        <v>1406</v>
      </c>
      <c r="D441" s="21" t="s">
        <v>151</v>
      </c>
      <c r="E441" s="21" t="s">
        <v>22</v>
      </c>
      <c r="F441" s="21" t="s">
        <v>1407</v>
      </c>
      <c r="G441" s="21" t="s">
        <v>1408</v>
      </c>
      <c r="H441" s="21">
        <v>50</v>
      </c>
      <c r="I441" s="21" t="s">
        <v>25</v>
      </c>
      <c r="J441" s="23" t="s">
        <v>26</v>
      </c>
      <c r="K441" s="21" t="s">
        <v>1131</v>
      </c>
      <c r="L441" s="21">
        <v>800</v>
      </c>
      <c r="M441" s="21" t="s">
        <v>1409</v>
      </c>
      <c r="N441" s="21" t="s">
        <v>1133</v>
      </c>
    </row>
    <row r="442" s="7" customFormat="1" ht="30" customHeight="1" spans="1:14">
      <c r="A442" s="13">
        <f t="shared" si="41"/>
        <v>424</v>
      </c>
      <c r="B442" s="14"/>
      <c r="C442" s="21" t="s">
        <v>1410</v>
      </c>
      <c r="D442" s="21" t="s">
        <v>151</v>
      </c>
      <c r="E442" s="21" t="s">
        <v>22</v>
      </c>
      <c r="F442" s="21" t="s">
        <v>1411</v>
      </c>
      <c r="G442" s="21" t="s">
        <v>1412</v>
      </c>
      <c r="H442" s="21">
        <v>40</v>
      </c>
      <c r="I442" s="21" t="s">
        <v>25</v>
      </c>
      <c r="J442" s="23" t="s">
        <v>26</v>
      </c>
      <c r="K442" s="21" t="s">
        <v>1131</v>
      </c>
      <c r="L442" s="21">
        <v>163</v>
      </c>
      <c r="M442" s="21" t="s">
        <v>1413</v>
      </c>
      <c r="N442" s="21" t="s">
        <v>1133</v>
      </c>
    </row>
    <row r="443" s="7" customFormat="1" ht="30" customHeight="1" spans="1:14">
      <c r="A443" s="13">
        <f t="shared" si="41"/>
        <v>425</v>
      </c>
      <c r="B443" s="14"/>
      <c r="C443" s="21" t="s">
        <v>1414</v>
      </c>
      <c r="D443" s="21" t="s">
        <v>151</v>
      </c>
      <c r="E443" s="21" t="s">
        <v>22</v>
      </c>
      <c r="F443" s="21" t="s">
        <v>1411</v>
      </c>
      <c r="G443" s="21" t="s">
        <v>1415</v>
      </c>
      <c r="H443" s="21">
        <v>60</v>
      </c>
      <c r="I443" s="21" t="s">
        <v>25</v>
      </c>
      <c r="J443" s="23" t="s">
        <v>26</v>
      </c>
      <c r="K443" s="21" t="s">
        <v>1131</v>
      </c>
      <c r="L443" s="21">
        <v>150</v>
      </c>
      <c r="M443" s="21" t="s">
        <v>1416</v>
      </c>
      <c r="N443" s="21" t="s">
        <v>1133</v>
      </c>
    </row>
    <row r="444" s="7" customFormat="1" ht="30" customHeight="1" spans="1:14">
      <c r="A444" s="13">
        <f t="shared" si="41"/>
        <v>426</v>
      </c>
      <c r="B444" s="14"/>
      <c r="C444" s="21" t="s">
        <v>1417</v>
      </c>
      <c r="D444" s="21" t="s">
        <v>97</v>
      </c>
      <c r="E444" s="21" t="s">
        <v>22</v>
      </c>
      <c r="F444" s="21" t="s">
        <v>1418</v>
      </c>
      <c r="G444" s="21" t="s">
        <v>1419</v>
      </c>
      <c r="H444" s="21">
        <v>100</v>
      </c>
      <c r="I444" s="21" t="s">
        <v>25</v>
      </c>
      <c r="J444" s="23" t="s">
        <v>26</v>
      </c>
      <c r="K444" s="21" t="s">
        <v>1131</v>
      </c>
      <c r="L444" s="21">
        <v>505</v>
      </c>
      <c r="M444" s="21" t="s">
        <v>1420</v>
      </c>
      <c r="N444" s="21" t="s">
        <v>1133</v>
      </c>
    </row>
    <row r="445" s="7" customFormat="1" ht="30" customHeight="1" spans="1:14">
      <c r="A445" s="13">
        <f t="shared" si="41"/>
        <v>427</v>
      </c>
      <c r="B445" s="14"/>
      <c r="C445" s="21" t="s">
        <v>1421</v>
      </c>
      <c r="D445" s="21" t="s">
        <v>97</v>
      </c>
      <c r="E445" s="21" t="s">
        <v>22</v>
      </c>
      <c r="F445" s="21" t="s">
        <v>1422</v>
      </c>
      <c r="G445" s="21" t="s">
        <v>1423</v>
      </c>
      <c r="H445" s="21">
        <v>80</v>
      </c>
      <c r="I445" s="21" t="s">
        <v>25</v>
      </c>
      <c r="J445" s="23" t="s">
        <v>26</v>
      </c>
      <c r="K445" s="21" t="s">
        <v>1131</v>
      </c>
      <c r="L445" s="21">
        <v>41000</v>
      </c>
      <c r="M445" s="21" t="s">
        <v>1424</v>
      </c>
      <c r="N445" s="21" t="s">
        <v>1133</v>
      </c>
    </row>
    <row r="446" s="7" customFormat="1" ht="30" customHeight="1" spans="1:14">
      <c r="A446" s="13">
        <f t="shared" si="41"/>
        <v>428</v>
      </c>
      <c r="B446" s="14"/>
      <c r="C446" s="21" t="s">
        <v>1425</v>
      </c>
      <c r="D446" s="21" t="s">
        <v>97</v>
      </c>
      <c r="E446" s="21" t="s">
        <v>22</v>
      </c>
      <c r="F446" s="21" t="s">
        <v>1426</v>
      </c>
      <c r="G446" s="21" t="s">
        <v>1427</v>
      </c>
      <c r="H446" s="21">
        <v>50</v>
      </c>
      <c r="I446" s="21" t="s">
        <v>25</v>
      </c>
      <c r="J446" s="23" t="s">
        <v>26</v>
      </c>
      <c r="K446" s="21" t="s">
        <v>1131</v>
      </c>
      <c r="L446" s="21">
        <v>10000</v>
      </c>
      <c r="M446" s="21" t="s">
        <v>1428</v>
      </c>
      <c r="N446" s="21" t="s">
        <v>1133</v>
      </c>
    </row>
    <row r="447" s="6" customFormat="1" ht="30" customHeight="1" spans="1:14">
      <c r="A447" s="10" t="s">
        <v>231</v>
      </c>
      <c r="B447" s="10" t="s">
        <v>1429</v>
      </c>
      <c r="C447" s="10"/>
      <c r="D447" s="10"/>
      <c r="E447" s="10"/>
      <c r="F447" s="10"/>
      <c r="G447" s="10"/>
      <c r="H447" s="10">
        <f>SUM(H448:H450)</f>
        <v>580.5</v>
      </c>
      <c r="I447" s="10"/>
      <c r="J447" s="10"/>
      <c r="K447" s="10"/>
      <c r="L447" s="10"/>
      <c r="M447" s="10"/>
      <c r="N447" s="10"/>
    </row>
    <row r="448" s="6" customFormat="1" ht="30" customHeight="1" spans="1:14">
      <c r="A448" s="13">
        <f>ROW()-19</f>
        <v>429</v>
      </c>
      <c r="B448" s="10"/>
      <c r="C448" s="14" t="s">
        <v>1430</v>
      </c>
      <c r="D448" s="14" t="s">
        <v>162</v>
      </c>
      <c r="E448" s="21" t="s">
        <v>22</v>
      </c>
      <c r="F448" s="14" t="s">
        <v>1235</v>
      </c>
      <c r="G448" s="14" t="s">
        <v>1431</v>
      </c>
      <c r="H448" s="14">
        <v>385</v>
      </c>
      <c r="I448" s="21" t="s">
        <v>25</v>
      </c>
      <c r="J448" s="23" t="s">
        <v>26</v>
      </c>
      <c r="K448" s="14" t="s">
        <v>499</v>
      </c>
      <c r="L448" s="14">
        <v>237</v>
      </c>
      <c r="M448" s="21" t="s">
        <v>1119</v>
      </c>
      <c r="N448" s="14" t="s">
        <v>1432</v>
      </c>
    </row>
    <row r="449" s="6" customFormat="1" ht="30" customHeight="1" spans="1:14">
      <c r="A449" s="13">
        <f>ROW()-19</f>
        <v>430</v>
      </c>
      <c r="B449" s="10"/>
      <c r="C449" s="14" t="s">
        <v>1433</v>
      </c>
      <c r="D449" s="14" t="s">
        <v>151</v>
      </c>
      <c r="E449" s="21" t="s">
        <v>22</v>
      </c>
      <c r="F449" s="14" t="s">
        <v>1403</v>
      </c>
      <c r="G449" s="14" t="s">
        <v>1434</v>
      </c>
      <c r="H449" s="14">
        <v>100</v>
      </c>
      <c r="I449" s="21" t="s">
        <v>25</v>
      </c>
      <c r="J449" s="23" t="s">
        <v>26</v>
      </c>
      <c r="K449" s="14" t="s">
        <v>499</v>
      </c>
      <c r="L449" s="14">
        <v>140</v>
      </c>
      <c r="M449" s="21" t="s">
        <v>1164</v>
      </c>
      <c r="N449" s="14" t="s">
        <v>1432</v>
      </c>
    </row>
    <row r="450" s="6" customFormat="1" ht="30" customHeight="1" spans="1:14">
      <c r="A450" s="13">
        <f>ROW()-19</f>
        <v>431</v>
      </c>
      <c r="B450" s="10"/>
      <c r="C450" s="14" t="s">
        <v>1435</v>
      </c>
      <c r="D450" s="14" t="s">
        <v>221</v>
      </c>
      <c r="E450" s="21" t="s">
        <v>22</v>
      </c>
      <c r="F450" s="14" t="s">
        <v>1436</v>
      </c>
      <c r="G450" s="14" t="s">
        <v>1437</v>
      </c>
      <c r="H450" s="14">
        <v>95.5</v>
      </c>
      <c r="I450" s="21" t="s">
        <v>25</v>
      </c>
      <c r="J450" s="23" t="s">
        <v>26</v>
      </c>
      <c r="K450" s="14" t="s">
        <v>1438</v>
      </c>
      <c r="L450" s="14">
        <v>200</v>
      </c>
      <c r="M450" s="21" t="s">
        <v>1439</v>
      </c>
      <c r="N450" s="14" t="s">
        <v>1432</v>
      </c>
    </row>
    <row r="451" s="6" customFormat="1" ht="30" customHeight="1" spans="1:14">
      <c r="A451" s="10" t="s">
        <v>1440</v>
      </c>
      <c r="B451" s="10" t="s">
        <v>1441</v>
      </c>
      <c r="C451" s="10"/>
      <c r="D451" s="10"/>
      <c r="E451" s="10"/>
      <c r="F451" s="10"/>
      <c r="G451" s="10"/>
      <c r="H451" s="10">
        <f>H452+H454+H456</f>
        <v>5000</v>
      </c>
      <c r="I451" s="10"/>
      <c r="J451" s="10"/>
      <c r="K451" s="10"/>
      <c r="L451" s="10"/>
      <c r="M451" s="10"/>
      <c r="N451" s="10"/>
    </row>
    <row r="452" s="6" customFormat="1" ht="30" customHeight="1" spans="1:14">
      <c r="A452" s="10" t="s">
        <v>18</v>
      </c>
      <c r="B452" s="10" t="s">
        <v>1442</v>
      </c>
      <c r="C452" s="10"/>
      <c r="D452" s="10"/>
      <c r="E452" s="10"/>
      <c r="F452" s="10"/>
      <c r="G452" s="10"/>
      <c r="H452" s="10">
        <f>SUM(H453)</f>
        <v>200</v>
      </c>
      <c r="I452" s="10"/>
      <c r="J452" s="10"/>
      <c r="K452" s="10"/>
      <c r="L452" s="12"/>
      <c r="M452" s="10"/>
      <c r="N452" s="10"/>
    </row>
    <row r="453" s="4" customFormat="1" ht="30" customHeight="1" spans="1:14">
      <c r="A453" s="13">
        <f>ROW()-21</f>
        <v>432</v>
      </c>
      <c r="B453" s="14"/>
      <c r="C453" s="26" t="s">
        <v>1443</v>
      </c>
      <c r="D453" s="14" t="s">
        <v>1444</v>
      </c>
      <c r="E453" s="14" t="s">
        <v>22</v>
      </c>
      <c r="F453" s="13" t="s">
        <v>23</v>
      </c>
      <c r="G453" s="24" t="s">
        <v>1445</v>
      </c>
      <c r="H453" s="24">
        <v>200</v>
      </c>
      <c r="I453" s="13" t="s">
        <v>25</v>
      </c>
      <c r="J453" s="13" t="s">
        <v>26</v>
      </c>
      <c r="K453" s="24" t="s">
        <v>1444</v>
      </c>
      <c r="L453" s="13">
        <v>2000</v>
      </c>
      <c r="M453" s="24" t="s">
        <v>1446</v>
      </c>
      <c r="N453" s="14" t="s">
        <v>1447</v>
      </c>
    </row>
    <row r="454" s="6" customFormat="1" ht="30" customHeight="1" spans="1:14">
      <c r="A454" s="10" t="s">
        <v>29</v>
      </c>
      <c r="B454" s="10" t="s">
        <v>1448</v>
      </c>
      <c r="C454" s="10"/>
      <c r="D454" s="10"/>
      <c r="E454" s="10"/>
      <c r="F454" s="10"/>
      <c r="G454" s="10"/>
      <c r="H454" s="10">
        <f>SUM(H455)</f>
        <v>4000</v>
      </c>
      <c r="I454" s="10"/>
      <c r="J454" s="10"/>
      <c r="K454" s="10"/>
      <c r="L454" s="12"/>
      <c r="M454" s="10"/>
      <c r="N454" s="10"/>
    </row>
    <row r="455" s="4" customFormat="1" ht="30" customHeight="1" spans="1:14">
      <c r="A455" s="13">
        <f>ROW()-22</f>
        <v>433</v>
      </c>
      <c r="B455" s="14"/>
      <c r="C455" s="26" t="s">
        <v>1449</v>
      </c>
      <c r="D455" s="14" t="s">
        <v>1444</v>
      </c>
      <c r="E455" s="14" t="s">
        <v>22</v>
      </c>
      <c r="F455" s="13" t="s">
        <v>23</v>
      </c>
      <c r="G455" s="26" t="s">
        <v>1450</v>
      </c>
      <c r="H455" s="24">
        <v>4000</v>
      </c>
      <c r="I455" s="13" t="s">
        <v>25</v>
      </c>
      <c r="J455" s="13" t="s">
        <v>26</v>
      </c>
      <c r="K455" s="24" t="s">
        <v>1444</v>
      </c>
      <c r="L455" s="13">
        <v>9976</v>
      </c>
      <c r="M455" s="24" t="s">
        <v>1451</v>
      </c>
      <c r="N455" s="14" t="s">
        <v>1452</v>
      </c>
    </row>
    <row r="456" s="6" customFormat="1" ht="30" customHeight="1" spans="1:14">
      <c r="A456" s="10" t="s">
        <v>167</v>
      </c>
      <c r="B456" s="10" t="s">
        <v>1453</v>
      </c>
      <c r="C456" s="10"/>
      <c r="D456" s="10"/>
      <c r="E456" s="10"/>
      <c r="F456" s="10"/>
      <c r="G456" s="10"/>
      <c r="H456" s="10">
        <f>SUM(H457)</f>
        <v>800</v>
      </c>
      <c r="I456" s="10"/>
      <c r="J456" s="10"/>
      <c r="K456" s="10"/>
      <c r="L456" s="12"/>
      <c r="M456" s="10"/>
      <c r="N456" s="10"/>
    </row>
    <row r="457" s="4" customFormat="1" ht="30" customHeight="1" spans="1:14">
      <c r="A457" s="13">
        <f>ROW()-23</f>
        <v>434</v>
      </c>
      <c r="B457" s="14"/>
      <c r="C457" s="14" t="s">
        <v>1453</v>
      </c>
      <c r="D457" s="14" t="s">
        <v>1444</v>
      </c>
      <c r="E457" s="14" t="s">
        <v>22</v>
      </c>
      <c r="F457" s="13" t="s">
        <v>23</v>
      </c>
      <c r="G457" s="24" t="s">
        <v>1454</v>
      </c>
      <c r="H457" s="13">
        <v>800</v>
      </c>
      <c r="I457" s="13" t="s">
        <v>25</v>
      </c>
      <c r="J457" s="13" t="s">
        <v>26</v>
      </c>
      <c r="K457" s="24" t="s">
        <v>1444</v>
      </c>
      <c r="L457" s="13">
        <v>9025</v>
      </c>
      <c r="M457" s="24" t="s">
        <v>1455</v>
      </c>
      <c r="N457" s="14" t="s">
        <v>1452</v>
      </c>
    </row>
    <row r="458" s="6" customFormat="1" ht="30" customHeight="1" spans="1:14">
      <c r="A458" s="10" t="s">
        <v>1456</v>
      </c>
      <c r="B458" s="10" t="s">
        <v>1457</v>
      </c>
      <c r="C458" s="10"/>
      <c r="D458" s="10"/>
      <c r="E458" s="10"/>
      <c r="F458" s="10"/>
      <c r="G458" s="10"/>
      <c r="H458" s="10">
        <f>H459</f>
        <v>1100</v>
      </c>
      <c r="I458" s="10"/>
      <c r="J458" s="10"/>
      <c r="K458" s="10"/>
      <c r="L458" s="12"/>
      <c r="M458" s="10"/>
      <c r="N458" s="10"/>
    </row>
    <row r="459" s="4" customFormat="1" ht="30" customHeight="1" spans="1:14">
      <c r="A459" s="13">
        <f>ROW()-24</f>
        <v>435</v>
      </c>
      <c r="B459" s="14"/>
      <c r="C459" s="26" t="s">
        <v>1458</v>
      </c>
      <c r="D459" s="24" t="s">
        <v>489</v>
      </c>
      <c r="E459" s="24" t="s">
        <v>22</v>
      </c>
      <c r="F459" s="24" t="s">
        <v>23</v>
      </c>
      <c r="G459" s="26" t="s">
        <v>1459</v>
      </c>
      <c r="H459" s="24">
        <v>1100</v>
      </c>
      <c r="I459" s="13" t="s">
        <v>25</v>
      </c>
      <c r="J459" s="13" t="s">
        <v>26</v>
      </c>
      <c r="K459" s="24" t="s">
        <v>489</v>
      </c>
      <c r="L459" s="13">
        <v>3300</v>
      </c>
      <c r="M459" s="13" t="s">
        <v>1460</v>
      </c>
      <c r="N459" s="14" t="s">
        <v>1461</v>
      </c>
    </row>
  </sheetData>
  <mergeCells count="2">
    <mergeCell ref="A1:N1"/>
    <mergeCell ref="A3:G3"/>
  </mergeCells>
  <conditionalFormatting sqref="C264">
    <cfRule type="duplicateValues" dxfId="0" priority="4"/>
  </conditionalFormatting>
  <conditionalFormatting sqref="C265">
    <cfRule type="duplicateValues" dxfId="0" priority="3"/>
  </conditionalFormatting>
  <conditionalFormatting sqref="C328">
    <cfRule type="duplicateValues" dxfId="0" priority="1"/>
  </conditionalFormatting>
  <conditionalFormatting sqref="C260:C261">
    <cfRule type="duplicateValues" dxfId="0" priority="2"/>
  </conditionalFormatting>
  <pageMargins left="0.629861111111111" right="0.550694444444444" top="1" bottom="1" header="0.5" footer="0.5"/>
  <pageSetup paperSize="9" scale="8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WPS_294139848</cp:lastModifiedBy>
  <cp:revision>1</cp:revision>
  <dcterms:created xsi:type="dcterms:W3CDTF">2017-01-25T07:20:00Z</dcterms:created>
  <cp:lastPrinted>2018-03-26T02:04:00Z</cp:lastPrinted>
  <dcterms:modified xsi:type="dcterms:W3CDTF">2023-05-22T08:39:59Z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233A9EE510084B9787CE24E3BD134250_13</vt:lpwstr>
  </property>
</Properties>
</file>