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第五批资金" sheetId="1" r:id="rId1"/>
  </sheets>
  <definedNames>
    <definedName name="_xlnm._FilterDatabase" localSheetId="0" hidden="1">第五批资金!$A$5:$P$45</definedName>
    <definedName name="_xlnm.Print_Titles" localSheetId="0">第五批资金!$4:$5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<sst xmlns="http://schemas.openxmlformats.org/spreadsheetml/2006/main" count="359" uniqueCount="214">
  <si>
    <t>附件1</t>
  </si>
  <si>
    <t>金寨县2024年第五批财政衔接资金暨庐江帮扶资金项目计划</t>
  </si>
  <si>
    <t>序号</t>
  </si>
  <si>
    <t>项目名称</t>
  </si>
  <si>
    <t>建设单位</t>
  </si>
  <si>
    <t>建设性质</t>
  </si>
  <si>
    <t>建设地点</t>
  </si>
  <si>
    <t>资金计划（万元）</t>
  </si>
  <si>
    <t>主要建设内容</t>
  </si>
  <si>
    <t>补助标准</t>
  </si>
  <si>
    <t>建设期限</t>
  </si>
  <si>
    <t>绩效目标</t>
  </si>
  <si>
    <t>联农带农机制</t>
  </si>
  <si>
    <t>项目主管部门</t>
  </si>
  <si>
    <t>支持方式</t>
  </si>
  <si>
    <t>备注</t>
  </si>
  <si>
    <t>合计</t>
  </si>
  <si>
    <t>省级衔接</t>
  </si>
  <si>
    <t>庐江资金</t>
  </si>
  <si>
    <t>合       计</t>
  </si>
  <si>
    <t>一</t>
  </si>
  <si>
    <t>产业发展</t>
  </si>
  <si>
    <t>（一）</t>
  </si>
  <si>
    <t>农业产业</t>
  </si>
  <si>
    <t>本源渔业养殖项目</t>
  </si>
  <si>
    <t>梅山镇政府</t>
  </si>
  <si>
    <t>新建</t>
  </si>
  <si>
    <t>开顺村</t>
  </si>
  <si>
    <t>以股权投资方式支持金寨本源渔业有限公司发展工厂化养鱼（链接14个村集体经济）</t>
  </si>
  <si>
    <t>100万元/村</t>
  </si>
  <si>
    <t>2024年8-12月</t>
  </si>
  <si>
    <t>受益脱贫户28人，项目使用年限10年</t>
  </si>
  <si>
    <t>通过土地流转、带动务工等方式带动农户增收</t>
  </si>
  <si>
    <t>县农业农村局</t>
  </si>
  <si>
    <t>股权投资</t>
  </si>
  <si>
    <t>梅山镇蔬菜基地建设项目</t>
  </si>
  <si>
    <t>徐冲村</t>
  </si>
  <si>
    <t>新建、改造提升蔬菜基地185亩及配套设施，新建生产道路7020平方米，菜农之家、水泵3台等</t>
  </si>
  <si>
    <t>沥青150元/平方米，浆砌石550元/立方米</t>
  </si>
  <si>
    <t>受益脱贫户264人，项目使用年限10年</t>
  </si>
  <si>
    <t>改善农户生活生产条件，带动农户务工增收</t>
  </si>
  <si>
    <t>政府投资</t>
  </si>
  <si>
    <t>梅山镇灵芝基地提升项目</t>
  </si>
  <si>
    <t>新建喷滴灌设施300米，生产道路1200平方米，洼地换填80方，新建水渠120米等</t>
  </si>
  <si>
    <t>混凝土700元/立方米</t>
  </si>
  <si>
    <t>受益脱贫户58人，项目使用年限10年</t>
  </si>
  <si>
    <t>县中药产业中心</t>
  </si>
  <si>
    <t>梅山镇汪冲村毛竹厂建设项目</t>
  </si>
  <si>
    <t>汪冲村</t>
  </si>
  <si>
    <t>以股权投资方式支持金寨恒瑞竹制品有限公司新建毛竹加工厂房、仓库等2400平方米及配套设施，支持购置竹加工设备等（链接3个村集体经济）</t>
  </si>
  <si>
    <t>受益脱贫户143人，项目使用年限10年</t>
  </si>
  <si>
    <t>县林业局</t>
  </si>
  <si>
    <t>双河中药材收购加工厂项目</t>
  </si>
  <si>
    <t>双河镇政府</t>
  </si>
  <si>
    <t>双店村</t>
  </si>
  <si>
    <t>以股权投资方式支持金寨文翔中药材发展有限公司新建中药材收购加工中心1800平方米及配套设施（链接2个村集体经济）</t>
  </si>
  <si>
    <t>受益脱贫户10人，项目使用年限8年</t>
  </si>
  <si>
    <t>支持中药材产业发展，带动群众增收。</t>
  </si>
  <si>
    <t>夏秋茶奖补</t>
  </si>
  <si>
    <t>全县</t>
  </si>
  <si>
    <t>对夏秋茶初制、精制按生产量给予奖补</t>
  </si>
  <si>
    <t>根据夏秋茶初、精制加工生产量予以奖补</t>
  </si>
  <si>
    <t>提高夏秋茶叶产值2000万，提高产量1000吨</t>
  </si>
  <si>
    <t>收购茶农鲜叶用于加工毛茶，雇佣工人从事茶叶生产</t>
  </si>
  <si>
    <t>财政奖补</t>
  </si>
  <si>
    <t>中药产业奖补</t>
  </si>
  <si>
    <t>对中药农业、中药工业、中药商业及服务业等方面的关键环节进行奖补</t>
  </si>
  <si>
    <t>种植补助不超过3000元/亩</t>
  </si>
  <si>
    <t>受益脱贫户100户</t>
  </si>
  <si>
    <t>（二）</t>
  </si>
  <si>
    <t>千万工程</t>
  </si>
  <si>
    <t>龙马和美乡村文旅驿站项目</t>
  </si>
  <si>
    <t>燕子河镇政府</t>
  </si>
  <si>
    <t>改建</t>
  </si>
  <si>
    <t>龙马村</t>
  </si>
  <si>
    <t>将旧茧站改建为文旅驿站，促进乡村旅游发展</t>
  </si>
  <si>
    <t>3000元/平方米</t>
  </si>
  <si>
    <t>受益脱贫人口500人。</t>
  </si>
  <si>
    <t>提高旅游接待水平，带动当地文旅产业发展，提高人均收入</t>
  </si>
  <si>
    <t>县文旅体育局</t>
  </si>
  <si>
    <t>资产收益</t>
  </si>
  <si>
    <t>龙马村农产品展示展销体验中心项目</t>
  </si>
  <si>
    <t>新建龙马村“乡村CEO”孵化基地及农产品展示展销体验馆640平方米等</t>
  </si>
  <si>
    <t>拓宽2000人农产品销售渠道，提高人均收入</t>
  </si>
  <si>
    <t>熊家河村研学基地
项目</t>
  </si>
  <si>
    <t>全军乡政府</t>
  </si>
  <si>
    <t>熊家河村</t>
  </si>
  <si>
    <t>建设研学基地2080平方米及配套设施</t>
  </si>
  <si>
    <t>2000元/平方米</t>
  </si>
  <si>
    <t>受益脱贫户500人</t>
  </si>
  <si>
    <t>带动产业发展，提高村集体经济收入，带动农户发展旅游、就业增收</t>
  </si>
  <si>
    <t>响洪甸村茶园品质提升项目</t>
  </si>
  <si>
    <t>麻埠镇政府</t>
  </si>
  <si>
    <t>响洪甸村</t>
  </si>
  <si>
    <t>改造提升茶园1500亩，配套建设生产步道等</t>
  </si>
  <si>
    <t>280万/个</t>
  </si>
  <si>
    <t>亩产量提高10kg，亩产值提高300元</t>
  </si>
  <si>
    <t>带动周边脱贫人口20人</t>
  </si>
  <si>
    <t>（三）</t>
  </si>
  <si>
    <t>集体经济</t>
  </si>
  <si>
    <t>斑竹园镇集体经济发展项目</t>
  </si>
  <si>
    <t>斑竹园镇政府</t>
  </si>
  <si>
    <t>红源村</t>
  </si>
  <si>
    <t>支持红源村、斑竹园村集体经济发展</t>
  </si>
  <si>
    <t>50万元/村</t>
  </si>
  <si>
    <t>受益脱贫人口16人。</t>
  </si>
  <si>
    <t>通过务工就业，带动农户增收，促进村集体经济增长</t>
  </si>
  <si>
    <t>县委组织部</t>
  </si>
  <si>
    <t>二</t>
  </si>
  <si>
    <t>基础设施</t>
  </si>
  <si>
    <t>面冲村美丽宜居自然村庄建设</t>
  </si>
  <si>
    <t>油坊店乡政府</t>
  </si>
  <si>
    <t>油坊店乡</t>
  </si>
  <si>
    <t>面冲村3个美丽宜居自然村庄建设</t>
  </si>
  <si>
    <t>混凝土700元/立方米，浆砌石550元/立方米，机械200元/小时，人工150元/天，大工300元/天</t>
  </si>
  <si>
    <t>受益脱贫人口35人，项目使用年限8年</t>
  </si>
  <si>
    <t>改善人居环境，增加群众收入，提升农户幸福感、满意度。</t>
  </si>
  <si>
    <t>县茶美中心</t>
  </si>
  <si>
    <t>高畈村人居环境提升</t>
  </si>
  <si>
    <t>铁冲乡政府</t>
  </si>
  <si>
    <t>高畈村</t>
  </si>
  <si>
    <t>皂河小街沿线人居环境整治</t>
  </si>
  <si>
    <t>100元/米</t>
  </si>
  <si>
    <t>受益脱贫户18人，项目使用年限10年</t>
  </si>
  <si>
    <t>改善人居环境，提高群众幸福感</t>
  </si>
  <si>
    <t>县科商工信局</t>
  </si>
  <si>
    <t>龙马村旅游设施配套项目</t>
  </si>
  <si>
    <t>路基开挖16000立方米，道路硬化改造长1300米、宽5.5米，排水沟430米，埋设涵管70米，新建箱涵长13米、宽5米，护岸长160米、均高5米，埋设电缆1050米，安装500KVA变压器1台，建设天线基础一座</t>
  </si>
  <si>
    <t>受益脱贫人口420人。</t>
  </si>
  <si>
    <t>其他</t>
  </si>
  <si>
    <t>梅山镇民宿提升项目</t>
  </si>
  <si>
    <t>改造提升民宿及周边环境</t>
  </si>
  <si>
    <t>受益脱贫户87人，项目使用年限10年</t>
  </si>
  <si>
    <t>马店片区人居环境整治工程</t>
  </si>
  <si>
    <t>马店村等5个 村</t>
  </si>
  <si>
    <t>马店村及周边农村人居环境整治提升等</t>
  </si>
  <si>
    <t>受益脱贫户178人，项目使用年限10年</t>
  </si>
  <si>
    <t>改善农户出行条件，带动农户务工增收</t>
  </si>
  <si>
    <t>流波至黄畈沿线人居环境整治</t>
  </si>
  <si>
    <t>流波䃥镇政府</t>
  </si>
  <si>
    <t>流波村
等3个村</t>
  </si>
  <si>
    <t>流波村、张冲村、黄畈村人居环境整治提升</t>
  </si>
  <si>
    <t>树脂瓦45元/平方米，机械300元/小时，小工150元/天，大工300元/天</t>
  </si>
  <si>
    <t>受益群众1000人，其中脱贫人口100人</t>
  </si>
  <si>
    <t>通过带动群众就业，提高群众生产生活水平</t>
  </si>
  <si>
    <t>张冲村基础设施补短板项目</t>
  </si>
  <si>
    <t>张冲村</t>
  </si>
  <si>
    <t>新建人行道路900平方米、挡墙长139米等基础设施</t>
  </si>
  <si>
    <t>人行道路200元/
平方米</t>
  </si>
  <si>
    <t>受益群众200人，其中脱贫人口50人</t>
  </si>
  <si>
    <t>面冲村主干道路维修项目</t>
  </si>
  <si>
    <t>面冲村</t>
  </si>
  <si>
    <t>村道维修改造提升长880米，建设边沟560米及配套设施</t>
  </si>
  <si>
    <t>混凝土700元/立方米，沥青150元/
平方米。</t>
  </si>
  <si>
    <t>2024年9-12月</t>
  </si>
  <si>
    <t>受益脱贫人口182人，项目使用年限8年</t>
  </si>
  <si>
    <t>改善农户交通出行条件，提升生产生活能力。</t>
  </si>
  <si>
    <t>县交通局</t>
  </si>
  <si>
    <t>提前
实施</t>
  </si>
  <si>
    <t>油坊店乡基础设施补短板项目</t>
  </si>
  <si>
    <t>龚冲村
周院村等7个村</t>
  </si>
  <si>
    <t>建设停车场500平方米、硬化1200平方米、排水沟280米、节点提升7处、护坡和挡土墙126米，均高4米等基础设施</t>
  </si>
  <si>
    <t>节点打造200元/平方米，混凝土700元/立方米，浆砌石550元/立方米。</t>
  </si>
  <si>
    <t>受益脱贫人口420人，项目使用年限8年</t>
  </si>
  <si>
    <t>改善基础设施和公共服务条件，提升农户幸福感、满意度。</t>
  </si>
  <si>
    <t>油坊店乡人居环境提升项目</t>
  </si>
  <si>
    <t>全乡10个村人居环境综合整治改造提升</t>
  </si>
  <si>
    <t>树脂瓦40元/平方米，机械200元/小时，人工150元/天，大工300元/天</t>
  </si>
  <si>
    <t>受益脱贫人口385人，项目使用年限8年</t>
  </si>
  <si>
    <t>改善人居环境，增加群众收入，提升农户幸福感、
满意度。</t>
  </si>
  <si>
    <t>小河村自然村庄整治</t>
  </si>
  <si>
    <t>小河村</t>
  </si>
  <si>
    <t>界冲自然村村庄人居环境整治改造提升</t>
  </si>
  <si>
    <t>2343元/人</t>
  </si>
  <si>
    <t>受益人口128，其中脱贫人口84人。生活质量提高，村庄环境美化</t>
  </si>
  <si>
    <t>带动中心村庄周边种植中药材，确保耕地不撂荒，增加村民收入</t>
  </si>
  <si>
    <t>三合村入户道路
补短板</t>
  </si>
  <si>
    <t>三合村</t>
  </si>
  <si>
    <t>新修村组道路约1.6公里</t>
  </si>
  <si>
    <t>受益脱贫户37人，项目使用年限10年</t>
  </si>
  <si>
    <t>毛河村水毁道路修复项目</t>
  </si>
  <si>
    <t>毛河村</t>
  </si>
  <si>
    <t>1.新建桥梁长12米、宽6米、高8.5米
2.修复挡墙长25米、高6.3米、均宽1.85米，修复路面80平方米</t>
  </si>
  <si>
    <t>受益脱贫人口120人</t>
  </si>
  <si>
    <t>改善500人出行条件，排除安全隐患，缩短通勤时间0.5小时。</t>
  </si>
  <si>
    <t>马店至油坊店道路维修项目</t>
  </si>
  <si>
    <t>马店村、龚冲村、元冲村、油坊店村</t>
  </si>
  <si>
    <t>修复路面断板、边沟冲毁、路基冲空等水毁设施</t>
  </si>
  <si>
    <t>路面修复130元/
平方米</t>
  </si>
  <si>
    <t>2024年8-9月</t>
  </si>
  <si>
    <t>完成12公里道路维修，受益脱贫人口659人，项目使用年限10年</t>
  </si>
  <si>
    <t>改善人居环境，提升农户获得感、幸福感、安全感</t>
  </si>
  <si>
    <t>三</t>
  </si>
  <si>
    <t>能力提升项目</t>
  </si>
  <si>
    <t>公益性岗位</t>
  </si>
  <si>
    <t>县人社局</t>
  </si>
  <si>
    <t>脱贫户、监测户村级公益性岗位劳务就业补助</t>
  </si>
  <si>
    <t>人均每年6000元</t>
  </si>
  <si>
    <t>受益脱贫人口6000人</t>
  </si>
  <si>
    <t>拓宽就业渠道，促进脱贫劳动力就业增收，激发农户内生动力</t>
  </si>
  <si>
    <t>四</t>
  </si>
  <si>
    <t>教育帮扶</t>
  </si>
  <si>
    <t>雨露计划</t>
  </si>
  <si>
    <t>给予中职高职建档立卡脱贫户家庭学生资助</t>
  </si>
  <si>
    <t>每人每学期1500元</t>
  </si>
  <si>
    <t>受益脱贫人口2566人</t>
  </si>
  <si>
    <t>资助脱贫学生中职高职教育，提高就业能力，增加就业收入</t>
  </si>
  <si>
    <t>五</t>
  </si>
  <si>
    <t>项目管理费</t>
  </si>
  <si>
    <t>县财政局</t>
  </si>
  <si>
    <t>用于项目勘察设计、监理、审计费用</t>
  </si>
  <si>
    <t>根据项目投资补助</t>
  </si>
  <si>
    <t>受益脱贫人口20000人</t>
  </si>
  <si>
    <t>保障项目建设成效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</si>
</sst>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Times New Roman"/>
      <charset val="0"/>
    </font>
    <font>
      <sz val="11"/>
      <name val="宋体"/>
      <charset val="134"/>
      <scheme val="minor"/>
    </font>
    <font>
      <sz val="16"/>
      <name val="黑体"/>
      <charset val="134"/>
    </font>
    <font>
      <sz val="12"/>
      <name val="Times New Roman"/>
      <charset val="0"/>
    </font>
    <font>
      <sz val="26"/>
      <name val="方正小标宋简体"/>
      <charset val="134"/>
    </font>
    <font>
      <sz val="12"/>
      <name val="Times New Roman"/>
      <charset val="134"/>
    </font>
    <font>
      <sz val="12"/>
      <name val="黑体"/>
      <charset val="134"/>
    </font>
    <font>
      <sz val="12"/>
      <name val="宋体"/>
      <charset val="134"/>
    </font>
    <font>
      <b/>
      <sz val="12"/>
      <name val="宋体"/>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7"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0" applyNumberFormat="0" applyFill="0" applyBorder="0" applyAlignment="0" applyProtection="0">
      <alignment vertical="center"/>
    </xf>
    <xf numFmtId="0" fontId="19" fillId="3" borderId="10" applyNumberFormat="0" applyAlignment="0" applyProtection="0">
      <alignment vertical="center"/>
    </xf>
    <xf numFmtId="0" fontId="20" fillId="4" borderId="11" applyNumberFormat="0" applyAlignment="0" applyProtection="0">
      <alignment vertical="center"/>
    </xf>
    <xf numFmtId="0" fontId="21" fillId="4" borderId="10" applyNumberFormat="0" applyAlignment="0" applyProtection="0">
      <alignment vertical="center"/>
    </xf>
    <xf numFmtId="0" fontId="22" fillId="5" borderId="12" applyNumberFormat="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8" fillId="0" borderId="0">
      <alignment vertical="center"/>
    </xf>
  </cellStyleXfs>
  <cellXfs count="58">
    <xf numFmtId="0" fontId="0" fillId="0" borderId="0" xfId="0">
      <alignment vertical="center"/>
    </xf>
    <xf numFmtId="0" fontId="1" fillId="0" borderId="0" xfId="0" applyFont="1" applyFill="1" applyBorder="1" applyAlignment="1">
      <alignment vertical="center"/>
    </xf>
    <xf numFmtId="0" fontId="2" fillId="0" borderId="0" xfId="0" applyFont="1" applyFill="1">
      <alignment vertical="center"/>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justify"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 fillId="0" borderId="0" xfId="0" applyFont="1" applyFill="1" applyBorder="1" applyAlignment="1">
      <alignment horizontal="center" vertical="center"/>
    </xf>
    <xf numFmtId="0" fontId="5"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horizontal="left"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5" xfId="0" applyFont="1" applyFill="1" applyBorder="1" applyAlignment="1">
      <alignment horizontal="left" vertical="center" wrapText="1"/>
    </xf>
    <xf numFmtId="0" fontId="9" fillId="0" borderId="5" xfId="0" applyFont="1" applyFill="1" applyBorder="1" applyAlignment="1">
      <alignment horizontal="left" vertical="center" wrapText="1" shrinkToFit="1"/>
    </xf>
    <xf numFmtId="0" fontId="9" fillId="0" borderId="5" xfId="49" applyFont="1" applyFill="1" applyBorder="1" applyAlignment="1">
      <alignment horizontal="center" vertical="center" wrapText="1"/>
    </xf>
    <xf numFmtId="0" fontId="9" fillId="0" borderId="5" xfId="0" applyFont="1" applyFill="1" applyBorder="1" applyAlignment="1">
      <alignment horizontal="center" vertical="center" wrapText="1" shrinkToFit="1"/>
    </xf>
    <xf numFmtId="0" fontId="8" fillId="0" borderId="5" xfId="0" applyFont="1" applyFill="1" applyBorder="1" applyAlignment="1">
      <alignment horizontal="left" vertical="center" wrapText="1"/>
    </xf>
    <xf numFmtId="0" fontId="8" fillId="0" borderId="5" xfId="0" applyFont="1" applyFill="1" applyBorder="1" applyAlignment="1">
      <alignment horizontal="left" vertical="center" wrapText="1" shrinkToFit="1"/>
    </xf>
    <xf numFmtId="0" fontId="8" fillId="0" borderId="5" xfId="49" applyFont="1" applyFill="1" applyBorder="1" applyAlignment="1">
      <alignment horizontal="center" vertical="center" wrapText="1"/>
    </xf>
    <xf numFmtId="0" fontId="8" fillId="0" borderId="5" xfId="0" applyFont="1" applyFill="1" applyBorder="1" applyAlignment="1">
      <alignment horizontal="center" vertical="center" wrapText="1" shrinkToFit="1"/>
    </xf>
    <xf numFmtId="0" fontId="8" fillId="0" borderId="5" xfId="0" applyFont="1" applyFill="1" applyBorder="1" applyAlignment="1" applyProtection="1">
      <alignment horizontal="left" vertical="center" shrinkToFit="1"/>
      <protection locked="0"/>
    </xf>
    <xf numFmtId="0" fontId="8" fillId="0" borderId="5" xfId="0" applyFont="1" applyFill="1" applyBorder="1" applyAlignment="1" applyProtection="1">
      <alignment horizontal="center" vertical="center" wrapText="1"/>
      <protection locked="0"/>
    </xf>
    <xf numFmtId="0" fontId="1" fillId="0" borderId="0" xfId="0" applyFont="1" applyFill="1" applyBorder="1" applyAlignment="1">
      <alignment horizontal="left" vertical="center"/>
    </xf>
    <xf numFmtId="0" fontId="1" fillId="0" borderId="0" xfId="0" applyFont="1" applyFill="1" applyBorder="1" applyAlignment="1">
      <alignment horizontal="justify" vertical="center"/>
    </xf>
    <xf numFmtId="0" fontId="5" fillId="0" borderId="0" xfId="0" applyFont="1" applyFill="1" applyAlignment="1">
      <alignment horizontal="center" vertical="center" wrapText="1"/>
    </xf>
    <xf numFmtId="0" fontId="5" fillId="0" borderId="0" xfId="0" applyFont="1" applyFill="1" applyAlignment="1">
      <alignment horizontal="justify" vertical="center"/>
    </xf>
    <xf numFmtId="0" fontId="10" fillId="0" borderId="0" xfId="0" applyFont="1" applyFill="1" applyAlignment="1">
      <alignment horizontal="center" vertical="center"/>
    </xf>
    <xf numFmtId="0" fontId="10" fillId="0" borderId="0" xfId="0" applyFont="1" applyFill="1" applyAlignment="1">
      <alignment horizontal="justify" vertical="center"/>
    </xf>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4" xfId="0" applyFont="1" applyFill="1" applyBorder="1" applyAlignment="1">
      <alignment vertical="center" wrapText="1"/>
    </xf>
    <xf numFmtId="0" fontId="8" fillId="0" borderId="1" xfId="0" applyFont="1" applyFill="1" applyBorder="1" applyAlignment="1">
      <alignment horizontal="justify" vertical="center"/>
    </xf>
    <xf numFmtId="0" fontId="8" fillId="0" borderId="1" xfId="0" applyFont="1" applyFill="1" applyBorder="1" applyAlignment="1">
      <alignment horizontal="center" vertical="center" wrapText="1"/>
    </xf>
    <xf numFmtId="0" fontId="9" fillId="0" borderId="5" xfId="0" applyFont="1" applyFill="1" applyBorder="1" applyAlignment="1">
      <alignment horizontal="justify" vertical="center" wrapText="1"/>
    </xf>
    <xf numFmtId="10" fontId="9" fillId="0" borderId="5" xfId="0" applyNumberFormat="1" applyFont="1" applyFill="1" applyBorder="1" applyAlignment="1">
      <alignment horizontal="center" vertical="center" wrapText="1"/>
    </xf>
    <xf numFmtId="0" fontId="8" fillId="0" borderId="5" xfId="0" applyNumberFormat="1"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5" xfId="0" applyNumberFormat="1" applyFont="1" applyFill="1" applyBorder="1" applyAlignment="1">
      <alignment horizontal="center" vertical="center" wrapText="1"/>
    </xf>
    <xf numFmtId="0" fontId="8" fillId="0" borderId="5" xfId="49" applyFont="1" applyFill="1" applyBorder="1" applyAlignment="1">
      <alignment horizontal="left" vertical="center" wrapText="1"/>
    </xf>
    <xf numFmtId="0" fontId="9" fillId="0" borderId="5" xfId="0" applyFont="1" applyFill="1" applyBorder="1" applyAlignment="1">
      <alignment horizontal="justify" vertical="center"/>
    </xf>
    <xf numFmtId="0" fontId="8" fillId="0" borderId="5" xfId="0" applyFont="1" applyFill="1" applyBorder="1" applyAlignment="1" applyProtection="1">
      <alignment horizontal="left" vertical="center" wrapText="1"/>
      <protection locked="0"/>
    </xf>
    <xf numFmtId="0" fontId="8" fillId="0" borderId="5" xfId="0" applyNumberFormat="1" applyFont="1" applyFill="1" applyBorder="1" applyAlignment="1" applyProtection="1">
      <alignment horizontal="justify"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5"/>
  <sheetViews>
    <sheetView tabSelected="1" zoomScale="55" zoomScaleNormal="55" workbookViewId="0">
      <selection activeCell="G11" sqref="G11"/>
    </sheetView>
  </sheetViews>
  <sheetFormatPr defaultColWidth="9" defaultRowHeight="13.5"/>
  <cols>
    <col min="1" max="1" width="8.38333333333333" style="2" customWidth="1"/>
    <col min="2" max="2" width="21.75" style="2" customWidth="1"/>
    <col min="3" max="3" width="19.3833333333333" style="3" customWidth="1"/>
    <col min="4" max="4" width="11.7166666666667" style="3" customWidth="1"/>
    <col min="5" max="6" width="10.8833333333333" style="3" customWidth="1"/>
    <col min="7" max="7" width="11.3833333333333" style="3" customWidth="1"/>
    <col min="8" max="8" width="11.5083333333333" style="3" customWidth="1"/>
    <col min="9" max="9" width="39.75" style="4" customWidth="1"/>
    <col min="10" max="10" width="21.3833333333333" style="2" customWidth="1"/>
    <col min="11" max="11" width="17.7666666666667" style="2" customWidth="1"/>
    <col min="12" max="12" width="19" style="5" customWidth="1"/>
    <col min="13" max="13" width="19.5" style="5" customWidth="1"/>
    <col min="14" max="14" width="17.4666666666667" style="3" customWidth="1"/>
    <col min="15" max="15" width="12.3583333333333" style="3" customWidth="1"/>
    <col min="16" max="16" width="9.025" style="3" customWidth="1"/>
    <col min="17" max="16384" width="9" style="2"/>
  </cols>
  <sheetData>
    <row r="1" s="1" customFormat="1" ht="20.25" spans="1:14">
      <c r="A1" s="6" t="s">
        <v>0</v>
      </c>
      <c r="B1" s="6"/>
      <c r="C1" s="7"/>
      <c r="D1" s="8"/>
      <c r="E1" s="7"/>
      <c r="F1" s="7"/>
      <c r="G1" s="9"/>
      <c r="H1" s="10"/>
      <c r="I1" s="10"/>
      <c r="J1" s="37"/>
      <c r="K1" s="10"/>
      <c r="L1" s="38"/>
      <c r="M1" s="38"/>
      <c r="N1" s="10"/>
    </row>
    <row r="2" ht="42" customHeight="1" spans="1:16">
      <c r="A2" s="11" t="s">
        <v>1</v>
      </c>
      <c r="B2" s="11"/>
      <c r="C2" s="11"/>
      <c r="D2" s="11"/>
      <c r="E2" s="11"/>
      <c r="F2" s="11"/>
      <c r="G2" s="11"/>
      <c r="H2" s="11"/>
      <c r="I2" s="39"/>
      <c r="J2" s="11"/>
      <c r="K2" s="11"/>
      <c r="L2" s="40"/>
      <c r="M2" s="40"/>
      <c r="N2" s="11"/>
      <c r="O2" s="11"/>
      <c r="P2" s="11"/>
    </row>
    <row r="3" ht="20.25" spans="1:16">
      <c r="A3" s="12"/>
      <c r="B3" s="13"/>
      <c r="C3" s="14"/>
      <c r="D3" s="14"/>
      <c r="E3" s="14"/>
      <c r="F3" s="14"/>
      <c r="G3" s="14"/>
      <c r="H3" s="14"/>
      <c r="I3" s="13"/>
      <c r="J3" s="41"/>
      <c r="K3" s="41"/>
      <c r="L3" s="42"/>
      <c r="M3" s="42"/>
      <c r="N3" s="41"/>
      <c r="O3" s="41"/>
      <c r="P3" s="41"/>
    </row>
    <row r="4" ht="33" customHeight="1" spans="1:16">
      <c r="A4" s="15" t="s">
        <v>2</v>
      </c>
      <c r="B4" s="15" t="s">
        <v>3</v>
      </c>
      <c r="C4" s="15" t="s">
        <v>4</v>
      </c>
      <c r="D4" s="15" t="s">
        <v>5</v>
      </c>
      <c r="E4" s="15" t="s">
        <v>6</v>
      </c>
      <c r="F4" s="16" t="s">
        <v>7</v>
      </c>
      <c r="G4" s="17"/>
      <c r="H4" s="17"/>
      <c r="I4" s="43" t="s">
        <v>8</v>
      </c>
      <c r="J4" s="15" t="s">
        <v>9</v>
      </c>
      <c r="K4" s="15" t="s">
        <v>10</v>
      </c>
      <c r="L4" s="15" t="s">
        <v>11</v>
      </c>
      <c r="M4" s="15" t="s">
        <v>12</v>
      </c>
      <c r="N4" s="43" t="s">
        <v>13</v>
      </c>
      <c r="O4" s="43" t="s">
        <v>14</v>
      </c>
      <c r="P4" s="15" t="s">
        <v>15</v>
      </c>
    </row>
    <row r="5" ht="33" customHeight="1" spans="1:16">
      <c r="A5" s="18"/>
      <c r="B5" s="18"/>
      <c r="C5" s="18"/>
      <c r="D5" s="18"/>
      <c r="E5" s="18"/>
      <c r="F5" s="19" t="s">
        <v>16</v>
      </c>
      <c r="G5" s="19" t="s">
        <v>17</v>
      </c>
      <c r="H5" s="19" t="s">
        <v>18</v>
      </c>
      <c r="I5" s="44"/>
      <c r="J5" s="18"/>
      <c r="K5" s="18"/>
      <c r="L5" s="18"/>
      <c r="M5" s="18"/>
      <c r="N5" s="44"/>
      <c r="O5" s="44"/>
      <c r="P5" s="18"/>
    </row>
    <row r="6" ht="33" customHeight="1" spans="1:16">
      <c r="A6" s="20"/>
      <c r="B6" s="21" t="s">
        <v>19</v>
      </c>
      <c r="C6" s="22"/>
      <c r="D6" s="23"/>
      <c r="E6" s="24"/>
      <c r="F6" s="25">
        <f>G6+H6</f>
        <v>7952.05</v>
      </c>
      <c r="G6" s="25">
        <f>G7+G23+G40+G42+G44</f>
        <v>6773</v>
      </c>
      <c r="H6" s="25">
        <f>H7+H23+H40+H42+H44</f>
        <v>1179.05</v>
      </c>
      <c r="I6" s="24"/>
      <c r="J6" s="45"/>
      <c r="K6" s="46"/>
      <c r="L6" s="47"/>
      <c r="M6" s="47"/>
      <c r="N6" s="48"/>
      <c r="O6" s="48"/>
      <c r="P6" s="24"/>
    </row>
    <row r="7" ht="33" customHeight="1" spans="1:16">
      <c r="A7" s="26" t="s">
        <v>20</v>
      </c>
      <c r="B7" s="27" t="s">
        <v>21</v>
      </c>
      <c r="C7" s="25"/>
      <c r="D7" s="25"/>
      <c r="E7" s="25"/>
      <c r="F7" s="25">
        <f>F8+F16+F21</f>
        <v>4588</v>
      </c>
      <c r="G7" s="25">
        <f>G8+G16+G21</f>
        <v>4588</v>
      </c>
      <c r="H7" s="25">
        <f>H8+H16+H21</f>
        <v>0</v>
      </c>
      <c r="I7" s="27"/>
      <c r="J7" s="25"/>
      <c r="K7" s="25"/>
      <c r="L7" s="49"/>
      <c r="M7" s="49"/>
      <c r="N7" s="25"/>
      <c r="O7" s="25"/>
      <c r="P7" s="50"/>
    </row>
    <row r="8" ht="33" customHeight="1" spans="1:16">
      <c r="A8" s="25" t="s">
        <v>22</v>
      </c>
      <c r="B8" s="28" t="s">
        <v>23</v>
      </c>
      <c r="C8" s="29"/>
      <c r="D8" s="30"/>
      <c r="E8" s="29"/>
      <c r="F8" s="25">
        <f>G8+H8</f>
        <v>3328</v>
      </c>
      <c r="G8" s="25">
        <f>SUM(G9:G15)</f>
        <v>3328</v>
      </c>
      <c r="H8" s="25">
        <f>SUM(H9:H15)</f>
        <v>0</v>
      </c>
      <c r="I8" s="27"/>
      <c r="J8" s="25"/>
      <c r="K8" s="25"/>
      <c r="L8" s="49"/>
      <c r="M8" s="49"/>
      <c r="N8" s="25"/>
      <c r="O8" s="25"/>
      <c r="P8" s="25"/>
    </row>
    <row r="9" s="2" customFormat="1" ht="65" customHeight="1" spans="1:16">
      <c r="A9" s="24">
        <f>MAX(A$2:A8)+1</f>
        <v>1</v>
      </c>
      <c r="B9" s="31" t="s">
        <v>24</v>
      </c>
      <c r="C9" s="24" t="s">
        <v>25</v>
      </c>
      <c r="D9" s="24" t="s">
        <v>26</v>
      </c>
      <c r="E9" s="24" t="s">
        <v>27</v>
      </c>
      <c r="F9" s="24">
        <f>G9+H9</f>
        <v>1358</v>
      </c>
      <c r="G9" s="24">
        <v>1358</v>
      </c>
      <c r="H9" s="24"/>
      <c r="I9" s="31" t="s">
        <v>28</v>
      </c>
      <c r="J9" s="24" t="s">
        <v>29</v>
      </c>
      <c r="K9" s="24" t="s">
        <v>30</v>
      </c>
      <c r="L9" s="51" t="s">
        <v>31</v>
      </c>
      <c r="M9" s="52" t="s">
        <v>32</v>
      </c>
      <c r="N9" s="24" t="s">
        <v>33</v>
      </c>
      <c r="O9" s="24" t="s">
        <v>34</v>
      </c>
      <c r="P9" s="24"/>
    </row>
    <row r="10" s="2" customFormat="1" ht="65" customHeight="1" spans="1:16">
      <c r="A10" s="24">
        <f>MAX(A$2:A9)+1</f>
        <v>2</v>
      </c>
      <c r="B10" s="31" t="s">
        <v>35</v>
      </c>
      <c r="C10" s="24" t="s">
        <v>25</v>
      </c>
      <c r="D10" s="24" t="s">
        <v>26</v>
      </c>
      <c r="E10" s="24" t="s">
        <v>36</v>
      </c>
      <c r="F10" s="24">
        <f t="shared" ref="F10:F15" si="0">G10+H10</f>
        <v>390</v>
      </c>
      <c r="G10" s="24">
        <v>390</v>
      </c>
      <c r="H10" s="24"/>
      <c r="I10" s="31" t="s">
        <v>37</v>
      </c>
      <c r="J10" s="53" t="s">
        <v>38</v>
      </c>
      <c r="K10" s="53" t="s">
        <v>30</v>
      </c>
      <c r="L10" s="51" t="s">
        <v>39</v>
      </c>
      <c r="M10" s="51" t="s">
        <v>40</v>
      </c>
      <c r="N10" s="24" t="s">
        <v>33</v>
      </c>
      <c r="O10" s="24" t="s">
        <v>41</v>
      </c>
      <c r="P10" s="24"/>
    </row>
    <row r="11" s="2" customFormat="1" ht="65" customHeight="1" spans="1:16">
      <c r="A11" s="24">
        <f>MAX(A$2:A10)+1</f>
        <v>3</v>
      </c>
      <c r="B11" s="31" t="s">
        <v>42</v>
      </c>
      <c r="C11" s="24" t="s">
        <v>25</v>
      </c>
      <c r="D11" s="24" t="s">
        <v>26</v>
      </c>
      <c r="E11" s="24" t="s">
        <v>36</v>
      </c>
      <c r="F11" s="24">
        <f t="shared" si="0"/>
        <v>80</v>
      </c>
      <c r="G11" s="24">
        <v>80</v>
      </c>
      <c r="H11" s="24"/>
      <c r="I11" s="31" t="s">
        <v>43</v>
      </c>
      <c r="J11" s="53" t="s">
        <v>44</v>
      </c>
      <c r="K11" s="53" t="s">
        <v>30</v>
      </c>
      <c r="L11" s="51" t="s">
        <v>45</v>
      </c>
      <c r="M11" s="51" t="s">
        <v>40</v>
      </c>
      <c r="N11" s="24" t="s">
        <v>46</v>
      </c>
      <c r="O11" s="24" t="s">
        <v>41</v>
      </c>
      <c r="P11" s="24"/>
    </row>
    <row r="12" s="2" customFormat="1" ht="85" customHeight="1" spans="1:16">
      <c r="A12" s="24">
        <f>MAX(A$2:A11)+1</f>
        <v>4</v>
      </c>
      <c r="B12" s="31" t="s">
        <v>47</v>
      </c>
      <c r="C12" s="24" t="s">
        <v>25</v>
      </c>
      <c r="D12" s="24" t="s">
        <v>26</v>
      </c>
      <c r="E12" s="24" t="s">
        <v>48</v>
      </c>
      <c r="F12" s="24">
        <f t="shared" si="0"/>
        <v>300</v>
      </c>
      <c r="G12" s="24">
        <v>300</v>
      </c>
      <c r="H12" s="24"/>
      <c r="I12" s="31" t="s">
        <v>49</v>
      </c>
      <c r="J12" s="53" t="s">
        <v>29</v>
      </c>
      <c r="K12" s="53" t="s">
        <v>30</v>
      </c>
      <c r="L12" s="51" t="s">
        <v>50</v>
      </c>
      <c r="M12" s="51" t="s">
        <v>32</v>
      </c>
      <c r="N12" s="24" t="s">
        <v>51</v>
      </c>
      <c r="O12" s="24" t="s">
        <v>34</v>
      </c>
      <c r="P12" s="24"/>
    </row>
    <row r="13" s="2" customFormat="1" ht="85" customHeight="1" spans="1:16">
      <c r="A13" s="24">
        <f>MAX(A$2:A12)+1</f>
        <v>5</v>
      </c>
      <c r="B13" s="31" t="s">
        <v>52</v>
      </c>
      <c r="C13" s="24" t="s">
        <v>53</v>
      </c>
      <c r="D13" s="24" t="s">
        <v>26</v>
      </c>
      <c r="E13" s="24" t="s">
        <v>54</v>
      </c>
      <c r="F13" s="24">
        <f t="shared" si="0"/>
        <v>200</v>
      </c>
      <c r="G13" s="24">
        <v>200</v>
      </c>
      <c r="H13" s="24"/>
      <c r="I13" s="31" t="s">
        <v>55</v>
      </c>
      <c r="J13" s="53" t="s">
        <v>29</v>
      </c>
      <c r="K13" s="53" t="s">
        <v>30</v>
      </c>
      <c r="L13" s="51" t="s">
        <v>56</v>
      </c>
      <c r="M13" s="51" t="s">
        <v>57</v>
      </c>
      <c r="N13" s="24" t="s">
        <v>46</v>
      </c>
      <c r="O13" s="24" t="s">
        <v>34</v>
      </c>
      <c r="P13" s="24"/>
    </row>
    <row r="14" s="2" customFormat="1" ht="65" customHeight="1" spans="1:16">
      <c r="A14" s="24">
        <f>MAX(A$2:A13)+1</f>
        <v>6</v>
      </c>
      <c r="B14" s="31" t="s">
        <v>58</v>
      </c>
      <c r="C14" s="24" t="s">
        <v>33</v>
      </c>
      <c r="D14" s="24" t="s">
        <v>26</v>
      </c>
      <c r="E14" s="24" t="s">
        <v>59</v>
      </c>
      <c r="F14" s="24">
        <f t="shared" si="0"/>
        <v>500</v>
      </c>
      <c r="G14" s="24">
        <v>500</v>
      </c>
      <c r="H14" s="24"/>
      <c r="I14" s="31" t="s">
        <v>60</v>
      </c>
      <c r="J14" s="53" t="s">
        <v>61</v>
      </c>
      <c r="K14" s="53" t="s">
        <v>30</v>
      </c>
      <c r="L14" s="51" t="s">
        <v>62</v>
      </c>
      <c r="M14" s="51" t="s">
        <v>63</v>
      </c>
      <c r="N14" s="24" t="s">
        <v>33</v>
      </c>
      <c r="O14" s="33" t="s">
        <v>64</v>
      </c>
      <c r="P14" s="24"/>
    </row>
    <row r="15" s="2" customFormat="1" ht="65" customHeight="1" spans="1:16">
      <c r="A15" s="24">
        <f>MAX(A$2:A14)+1</f>
        <v>7</v>
      </c>
      <c r="B15" s="31" t="s">
        <v>65</v>
      </c>
      <c r="C15" s="24" t="s">
        <v>46</v>
      </c>
      <c r="D15" s="24" t="s">
        <v>26</v>
      </c>
      <c r="E15" s="24" t="s">
        <v>59</v>
      </c>
      <c r="F15" s="24">
        <f t="shared" si="0"/>
        <v>500</v>
      </c>
      <c r="G15" s="24">
        <v>500</v>
      </c>
      <c r="H15" s="24"/>
      <c r="I15" s="31" t="s">
        <v>66</v>
      </c>
      <c r="J15" s="53" t="s">
        <v>67</v>
      </c>
      <c r="K15" s="53" t="s">
        <v>30</v>
      </c>
      <c r="L15" s="51" t="s">
        <v>68</v>
      </c>
      <c r="M15" s="51" t="s">
        <v>57</v>
      </c>
      <c r="N15" s="24" t="s">
        <v>46</v>
      </c>
      <c r="O15" s="33" t="s">
        <v>64</v>
      </c>
      <c r="P15" s="24"/>
    </row>
    <row r="16" ht="33" customHeight="1" spans="1:16">
      <c r="A16" s="25" t="s">
        <v>69</v>
      </c>
      <c r="B16" s="28" t="s">
        <v>70</v>
      </c>
      <c r="C16" s="29"/>
      <c r="D16" s="30"/>
      <c r="E16" s="29"/>
      <c r="F16" s="25">
        <f>SUM(F17:F20)</f>
        <v>1160</v>
      </c>
      <c r="G16" s="25">
        <f>SUM(G17:G20)</f>
        <v>1160</v>
      </c>
      <c r="H16" s="25">
        <f>SUM(H17:H20)</f>
        <v>0</v>
      </c>
      <c r="I16" s="27"/>
      <c r="J16" s="53"/>
      <c r="K16" s="53"/>
      <c r="L16" s="51"/>
      <c r="M16" s="51"/>
      <c r="N16" s="25"/>
      <c r="O16" s="25"/>
      <c r="P16" s="25"/>
    </row>
    <row r="17" s="2" customFormat="1" ht="80" customHeight="1" spans="1:16">
      <c r="A17" s="24">
        <f>MAX(A$2:A16)+1</f>
        <v>8</v>
      </c>
      <c r="B17" s="31" t="s">
        <v>71</v>
      </c>
      <c r="C17" s="24" t="s">
        <v>72</v>
      </c>
      <c r="D17" s="24" t="s">
        <v>73</v>
      </c>
      <c r="E17" s="24" t="s">
        <v>74</v>
      </c>
      <c r="F17" s="24">
        <f>G17+H17</f>
        <v>285</v>
      </c>
      <c r="G17" s="24">
        <v>285</v>
      </c>
      <c r="H17" s="24"/>
      <c r="I17" s="31" t="s">
        <v>75</v>
      </c>
      <c r="J17" s="53" t="s">
        <v>76</v>
      </c>
      <c r="K17" s="53" t="s">
        <v>30</v>
      </c>
      <c r="L17" s="51" t="s">
        <v>77</v>
      </c>
      <c r="M17" s="51" t="s">
        <v>78</v>
      </c>
      <c r="N17" s="24" t="s">
        <v>79</v>
      </c>
      <c r="O17" s="24" t="s">
        <v>80</v>
      </c>
      <c r="P17" s="24"/>
    </row>
    <row r="18" s="2" customFormat="1" ht="65" customHeight="1" spans="1:16">
      <c r="A18" s="24">
        <f>MAX(A$2:A17)+1</f>
        <v>9</v>
      </c>
      <c r="B18" s="31" t="s">
        <v>81</v>
      </c>
      <c r="C18" s="24" t="s">
        <v>72</v>
      </c>
      <c r="D18" s="24" t="s">
        <v>73</v>
      </c>
      <c r="E18" s="24" t="s">
        <v>74</v>
      </c>
      <c r="F18" s="24">
        <f>G18+H18</f>
        <v>195</v>
      </c>
      <c r="G18" s="24">
        <v>195</v>
      </c>
      <c r="H18" s="24"/>
      <c r="I18" s="31" t="s">
        <v>82</v>
      </c>
      <c r="J18" s="53" t="s">
        <v>76</v>
      </c>
      <c r="K18" s="53" t="s">
        <v>30</v>
      </c>
      <c r="L18" s="51" t="s">
        <v>77</v>
      </c>
      <c r="M18" s="51" t="s">
        <v>83</v>
      </c>
      <c r="N18" s="24" t="s">
        <v>33</v>
      </c>
      <c r="O18" s="24" t="s">
        <v>80</v>
      </c>
      <c r="P18" s="24"/>
    </row>
    <row r="19" s="2" customFormat="1" ht="88" customHeight="1" spans="1:16">
      <c r="A19" s="24">
        <f>MAX(A$2:A18)+1</f>
        <v>10</v>
      </c>
      <c r="B19" s="31" t="s">
        <v>84</v>
      </c>
      <c r="C19" s="24" t="s">
        <v>85</v>
      </c>
      <c r="D19" s="24" t="s">
        <v>26</v>
      </c>
      <c r="E19" s="24" t="s">
        <v>86</v>
      </c>
      <c r="F19" s="24">
        <f>G19+H19</f>
        <v>400</v>
      </c>
      <c r="G19" s="24">
        <v>400</v>
      </c>
      <c r="H19" s="24"/>
      <c r="I19" s="31" t="s">
        <v>87</v>
      </c>
      <c r="J19" s="24" t="s">
        <v>88</v>
      </c>
      <c r="K19" s="53" t="s">
        <v>30</v>
      </c>
      <c r="L19" s="51" t="s">
        <v>89</v>
      </c>
      <c r="M19" s="51" t="s">
        <v>90</v>
      </c>
      <c r="N19" s="24" t="s">
        <v>79</v>
      </c>
      <c r="O19" s="24" t="s">
        <v>80</v>
      </c>
      <c r="P19" s="24"/>
    </row>
    <row r="20" s="2" customFormat="1" ht="65" customHeight="1" spans="1:16">
      <c r="A20" s="24">
        <f>MAX(A$2:A19)+1</f>
        <v>11</v>
      </c>
      <c r="B20" s="31" t="s">
        <v>91</v>
      </c>
      <c r="C20" s="24" t="s">
        <v>92</v>
      </c>
      <c r="D20" s="24" t="s">
        <v>26</v>
      </c>
      <c r="E20" s="24" t="s">
        <v>93</v>
      </c>
      <c r="F20" s="24">
        <f>G20+H20</f>
        <v>280</v>
      </c>
      <c r="G20" s="24">
        <v>280</v>
      </c>
      <c r="H20" s="24"/>
      <c r="I20" s="31" t="s">
        <v>94</v>
      </c>
      <c r="J20" s="53" t="s">
        <v>95</v>
      </c>
      <c r="K20" s="24" t="s">
        <v>30</v>
      </c>
      <c r="L20" s="51" t="s">
        <v>96</v>
      </c>
      <c r="M20" s="52" t="s">
        <v>97</v>
      </c>
      <c r="N20" s="24" t="s">
        <v>33</v>
      </c>
      <c r="O20" s="24" t="s">
        <v>41</v>
      </c>
      <c r="P20" s="24"/>
    </row>
    <row r="21" ht="33" customHeight="1" spans="1:16">
      <c r="A21" s="25" t="s">
        <v>98</v>
      </c>
      <c r="B21" s="28" t="s">
        <v>99</v>
      </c>
      <c r="C21" s="29"/>
      <c r="D21" s="30"/>
      <c r="E21" s="29"/>
      <c r="F21" s="25">
        <f>SUM(F22)</f>
        <v>100</v>
      </c>
      <c r="G21" s="25">
        <f>SUM(G22)</f>
        <v>100</v>
      </c>
      <c r="H21" s="25">
        <f>SUM(H22)</f>
        <v>0</v>
      </c>
      <c r="I21" s="27"/>
      <c r="J21" s="53"/>
      <c r="K21" s="53"/>
      <c r="L21" s="51"/>
      <c r="M21" s="51"/>
      <c r="N21" s="25"/>
      <c r="O21" s="25"/>
      <c r="P21" s="25"/>
    </row>
    <row r="22" s="2" customFormat="1" ht="61" customHeight="1" spans="1:16">
      <c r="A22" s="24">
        <f>MAX(A$2:A21)+1</f>
        <v>12</v>
      </c>
      <c r="B22" s="31" t="s">
        <v>100</v>
      </c>
      <c r="C22" s="24" t="s">
        <v>101</v>
      </c>
      <c r="D22" s="24" t="s">
        <v>26</v>
      </c>
      <c r="E22" s="24" t="s">
        <v>102</v>
      </c>
      <c r="F22" s="24">
        <f>G22+H22</f>
        <v>100</v>
      </c>
      <c r="G22" s="24">
        <v>100</v>
      </c>
      <c r="H22" s="24"/>
      <c r="I22" s="31" t="s">
        <v>103</v>
      </c>
      <c r="J22" s="53" t="s">
        <v>104</v>
      </c>
      <c r="K22" s="53" t="s">
        <v>30</v>
      </c>
      <c r="L22" s="51" t="s">
        <v>105</v>
      </c>
      <c r="M22" s="52" t="s">
        <v>106</v>
      </c>
      <c r="N22" s="24" t="s">
        <v>107</v>
      </c>
      <c r="O22" s="24" t="s">
        <v>99</v>
      </c>
      <c r="P22" s="24"/>
    </row>
    <row r="23" ht="33" customHeight="1" spans="1:16">
      <c r="A23" s="25" t="s">
        <v>108</v>
      </c>
      <c r="B23" s="27" t="s">
        <v>109</v>
      </c>
      <c r="C23" s="26"/>
      <c r="D23" s="26"/>
      <c r="E23" s="26"/>
      <c r="F23" s="25">
        <f t="shared" ref="F23:F29" si="1">G23+H23</f>
        <v>2295.05</v>
      </c>
      <c r="G23" s="25">
        <f>G24+G28</f>
        <v>1116</v>
      </c>
      <c r="H23" s="25">
        <f>H24+H28</f>
        <v>1179.05</v>
      </c>
      <c r="I23" s="27"/>
      <c r="J23" s="53"/>
      <c r="K23" s="53"/>
      <c r="L23" s="51"/>
      <c r="M23" s="51"/>
      <c r="N23" s="26"/>
      <c r="O23" s="26"/>
      <c r="P23" s="26"/>
    </row>
    <row r="24" ht="33" customHeight="1" spans="1:16">
      <c r="A24" s="25" t="s">
        <v>22</v>
      </c>
      <c r="B24" s="27" t="s">
        <v>70</v>
      </c>
      <c r="C24" s="26"/>
      <c r="D24" s="26"/>
      <c r="E24" s="26"/>
      <c r="F24" s="25">
        <f t="shared" si="1"/>
        <v>465</v>
      </c>
      <c r="G24" s="25">
        <f>SUM(G25:G27)</f>
        <v>425</v>
      </c>
      <c r="H24" s="25">
        <f>SUM(H25:H27)</f>
        <v>40</v>
      </c>
      <c r="I24" s="27"/>
      <c r="J24" s="53"/>
      <c r="K24" s="53"/>
      <c r="L24" s="51"/>
      <c r="M24" s="51"/>
      <c r="N24" s="26"/>
      <c r="O24" s="26"/>
      <c r="P24" s="26"/>
    </row>
    <row r="25" s="2" customFormat="1" ht="104" customHeight="1" spans="1:16">
      <c r="A25" s="24">
        <f>MAX(A$2:A24)+1</f>
        <v>13</v>
      </c>
      <c r="B25" s="32" t="s">
        <v>110</v>
      </c>
      <c r="C25" s="33" t="s">
        <v>111</v>
      </c>
      <c r="D25" s="34" t="s">
        <v>26</v>
      </c>
      <c r="E25" s="33" t="s">
        <v>112</v>
      </c>
      <c r="F25" s="24">
        <f t="shared" si="1"/>
        <v>90</v>
      </c>
      <c r="G25" s="24">
        <v>90</v>
      </c>
      <c r="H25" s="24"/>
      <c r="I25" s="31" t="s">
        <v>113</v>
      </c>
      <c r="J25" s="53" t="s">
        <v>114</v>
      </c>
      <c r="K25" s="53" t="s">
        <v>30</v>
      </c>
      <c r="L25" s="51" t="s">
        <v>115</v>
      </c>
      <c r="M25" s="51" t="s">
        <v>116</v>
      </c>
      <c r="N25" s="24" t="s">
        <v>117</v>
      </c>
      <c r="O25" s="24" t="s">
        <v>41</v>
      </c>
      <c r="P25" s="24"/>
    </row>
    <row r="26" s="2" customFormat="1" ht="50" customHeight="1" spans="1:16">
      <c r="A26" s="24">
        <f>MAX(A$2:A25)+1</f>
        <v>14</v>
      </c>
      <c r="B26" s="32" t="s">
        <v>118</v>
      </c>
      <c r="C26" s="33" t="s">
        <v>119</v>
      </c>
      <c r="D26" s="34" t="s">
        <v>26</v>
      </c>
      <c r="E26" s="33" t="s">
        <v>120</v>
      </c>
      <c r="F26" s="24">
        <f t="shared" si="1"/>
        <v>40</v>
      </c>
      <c r="G26" s="24"/>
      <c r="H26" s="24">
        <v>40</v>
      </c>
      <c r="I26" s="31" t="s">
        <v>121</v>
      </c>
      <c r="J26" s="53" t="s">
        <v>122</v>
      </c>
      <c r="K26" s="24" t="s">
        <v>30</v>
      </c>
      <c r="L26" s="51" t="s">
        <v>123</v>
      </c>
      <c r="M26" s="53" t="s">
        <v>124</v>
      </c>
      <c r="N26" s="24" t="s">
        <v>125</v>
      </c>
      <c r="O26" s="24" t="s">
        <v>41</v>
      </c>
      <c r="P26" s="24"/>
    </row>
    <row r="27" s="2" customFormat="1" ht="111" customHeight="1" spans="1:16">
      <c r="A27" s="24">
        <f>MAX(A$2:A26)+1</f>
        <v>15</v>
      </c>
      <c r="B27" s="32" t="s">
        <v>126</v>
      </c>
      <c r="C27" s="33" t="s">
        <v>72</v>
      </c>
      <c r="D27" s="34" t="s">
        <v>26</v>
      </c>
      <c r="E27" s="33" t="s">
        <v>74</v>
      </c>
      <c r="F27" s="33">
        <f t="shared" si="1"/>
        <v>335</v>
      </c>
      <c r="G27" s="24">
        <v>335</v>
      </c>
      <c r="H27" s="24"/>
      <c r="I27" s="31" t="s">
        <v>127</v>
      </c>
      <c r="J27" s="53" t="s">
        <v>44</v>
      </c>
      <c r="K27" s="53" t="s">
        <v>30</v>
      </c>
      <c r="L27" s="51" t="s">
        <v>128</v>
      </c>
      <c r="M27" s="51" t="s">
        <v>78</v>
      </c>
      <c r="N27" s="24" t="s">
        <v>125</v>
      </c>
      <c r="O27" s="24" t="s">
        <v>41</v>
      </c>
      <c r="P27" s="24"/>
    </row>
    <row r="28" ht="33" customHeight="1" spans="1:16">
      <c r="A28" s="25" t="s">
        <v>69</v>
      </c>
      <c r="B28" s="27" t="s">
        <v>129</v>
      </c>
      <c r="C28" s="26"/>
      <c r="D28" s="26"/>
      <c r="E28" s="26"/>
      <c r="F28" s="25">
        <f t="shared" si="1"/>
        <v>1830.05</v>
      </c>
      <c r="G28" s="25">
        <f>SUM(G29:G39)</f>
        <v>691</v>
      </c>
      <c r="H28" s="25">
        <f>SUM(H29:H39)</f>
        <v>1139.05</v>
      </c>
      <c r="I28" s="27"/>
      <c r="J28" s="53"/>
      <c r="K28" s="53"/>
      <c r="L28" s="51"/>
      <c r="M28" s="51"/>
      <c r="N28" s="26"/>
      <c r="O28" s="26"/>
      <c r="P28" s="26"/>
    </row>
    <row r="29" s="2" customFormat="1" ht="65" customHeight="1" spans="1:16">
      <c r="A29" s="24">
        <f>MAX(A$2:A28)+1</f>
        <v>16</v>
      </c>
      <c r="B29" s="31" t="s">
        <v>130</v>
      </c>
      <c r="C29" s="20" t="s">
        <v>25</v>
      </c>
      <c r="D29" s="20" t="s">
        <v>26</v>
      </c>
      <c r="E29" s="24" t="s">
        <v>36</v>
      </c>
      <c r="F29" s="24">
        <f t="shared" si="1"/>
        <v>145</v>
      </c>
      <c r="G29" s="24"/>
      <c r="H29" s="24">
        <v>145</v>
      </c>
      <c r="I29" s="31" t="s">
        <v>131</v>
      </c>
      <c r="J29" s="53" t="s">
        <v>38</v>
      </c>
      <c r="K29" s="53" t="s">
        <v>30</v>
      </c>
      <c r="L29" s="51" t="s">
        <v>132</v>
      </c>
      <c r="M29" s="51" t="s">
        <v>40</v>
      </c>
      <c r="N29" s="24" t="s">
        <v>79</v>
      </c>
      <c r="O29" s="24" t="s">
        <v>41</v>
      </c>
      <c r="P29" s="24"/>
    </row>
    <row r="30" s="2" customFormat="1" ht="65" customHeight="1" spans="1:16">
      <c r="A30" s="24">
        <f>MAX(A$2:A29)+1</f>
        <v>17</v>
      </c>
      <c r="B30" s="31" t="s">
        <v>133</v>
      </c>
      <c r="C30" s="20" t="s">
        <v>25</v>
      </c>
      <c r="D30" s="20" t="s">
        <v>26</v>
      </c>
      <c r="E30" s="24" t="s">
        <v>134</v>
      </c>
      <c r="F30" s="24">
        <f t="shared" ref="F30:F45" si="2">G30+H30</f>
        <v>60</v>
      </c>
      <c r="G30" s="24">
        <v>60</v>
      </c>
      <c r="H30" s="24"/>
      <c r="I30" s="31" t="s">
        <v>135</v>
      </c>
      <c r="J30" s="53" t="s">
        <v>38</v>
      </c>
      <c r="K30" s="53" t="s">
        <v>30</v>
      </c>
      <c r="L30" s="51" t="s">
        <v>136</v>
      </c>
      <c r="M30" s="51" t="s">
        <v>137</v>
      </c>
      <c r="N30" s="24" t="s">
        <v>117</v>
      </c>
      <c r="O30" s="24" t="s">
        <v>41</v>
      </c>
      <c r="P30" s="24"/>
    </row>
    <row r="31" s="2" customFormat="1" ht="85" customHeight="1" spans="1:16">
      <c r="A31" s="24">
        <f>MAX(A$2:A30)+1</f>
        <v>18</v>
      </c>
      <c r="B31" s="31" t="s">
        <v>138</v>
      </c>
      <c r="C31" s="20" t="s">
        <v>139</v>
      </c>
      <c r="D31" s="20" t="s">
        <v>26</v>
      </c>
      <c r="E31" s="24" t="s">
        <v>140</v>
      </c>
      <c r="F31" s="24">
        <f t="shared" si="2"/>
        <v>279.05</v>
      </c>
      <c r="G31" s="24"/>
      <c r="H31" s="24">
        <v>279.05</v>
      </c>
      <c r="I31" s="31" t="s">
        <v>141</v>
      </c>
      <c r="J31" s="53" t="s">
        <v>142</v>
      </c>
      <c r="K31" s="53" t="s">
        <v>30</v>
      </c>
      <c r="L31" s="51" t="s">
        <v>143</v>
      </c>
      <c r="M31" s="51" t="s">
        <v>144</v>
      </c>
      <c r="N31" s="24" t="s">
        <v>117</v>
      </c>
      <c r="O31" s="24" t="s">
        <v>41</v>
      </c>
      <c r="P31" s="24"/>
    </row>
    <row r="32" s="2" customFormat="1" ht="65" customHeight="1" spans="1:16">
      <c r="A32" s="24">
        <f>MAX(A$2:A31)+1</f>
        <v>19</v>
      </c>
      <c r="B32" s="31" t="s">
        <v>145</v>
      </c>
      <c r="C32" s="20" t="s">
        <v>139</v>
      </c>
      <c r="D32" s="20" t="s">
        <v>26</v>
      </c>
      <c r="E32" s="20" t="s">
        <v>146</v>
      </c>
      <c r="F32" s="24">
        <f t="shared" si="2"/>
        <v>130</v>
      </c>
      <c r="G32" s="24">
        <v>130</v>
      </c>
      <c r="H32" s="24"/>
      <c r="I32" s="31" t="s">
        <v>147</v>
      </c>
      <c r="J32" s="53" t="s">
        <v>148</v>
      </c>
      <c r="K32" s="53" t="s">
        <v>30</v>
      </c>
      <c r="L32" s="51" t="s">
        <v>149</v>
      </c>
      <c r="M32" s="51" t="s">
        <v>144</v>
      </c>
      <c r="N32" s="24" t="s">
        <v>117</v>
      </c>
      <c r="O32" s="24" t="s">
        <v>41</v>
      </c>
      <c r="P32" s="24"/>
    </row>
    <row r="33" s="2" customFormat="1" ht="65" customHeight="1" spans="1:16">
      <c r="A33" s="24">
        <f>MAX(A$2:A32)+1</f>
        <v>20</v>
      </c>
      <c r="B33" s="31" t="s">
        <v>150</v>
      </c>
      <c r="C33" s="33" t="s">
        <v>111</v>
      </c>
      <c r="D33" s="33" t="s">
        <v>26</v>
      </c>
      <c r="E33" s="33" t="s">
        <v>151</v>
      </c>
      <c r="F33" s="24">
        <f t="shared" si="2"/>
        <v>220</v>
      </c>
      <c r="G33" s="33">
        <v>220</v>
      </c>
      <c r="H33" s="33"/>
      <c r="I33" s="54" t="s">
        <v>152</v>
      </c>
      <c r="J33" s="53" t="s">
        <v>153</v>
      </c>
      <c r="K33" s="53" t="s">
        <v>154</v>
      </c>
      <c r="L33" s="51" t="s">
        <v>155</v>
      </c>
      <c r="M33" s="51" t="s">
        <v>156</v>
      </c>
      <c r="N33" s="24" t="s">
        <v>157</v>
      </c>
      <c r="O33" s="24" t="s">
        <v>41</v>
      </c>
      <c r="P33" s="24" t="s">
        <v>158</v>
      </c>
    </row>
    <row r="34" s="2" customFormat="1" ht="83" customHeight="1" spans="1:16">
      <c r="A34" s="24">
        <f>MAX(A$2:A33)+1</f>
        <v>21</v>
      </c>
      <c r="B34" s="32" t="s">
        <v>159</v>
      </c>
      <c r="C34" s="33" t="s">
        <v>111</v>
      </c>
      <c r="D34" s="34" t="s">
        <v>26</v>
      </c>
      <c r="E34" s="33" t="s">
        <v>160</v>
      </c>
      <c r="F34" s="24">
        <f t="shared" si="2"/>
        <v>350</v>
      </c>
      <c r="G34" s="24"/>
      <c r="H34" s="24">
        <v>350</v>
      </c>
      <c r="I34" s="31" t="s">
        <v>161</v>
      </c>
      <c r="J34" s="53" t="s">
        <v>162</v>
      </c>
      <c r="K34" s="53" t="s">
        <v>30</v>
      </c>
      <c r="L34" s="51" t="s">
        <v>163</v>
      </c>
      <c r="M34" s="51" t="s">
        <v>164</v>
      </c>
      <c r="N34" s="24" t="s">
        <v>117</v>
      </c>
      <c r="O34" s="24" t="s">
        <v>41</v>
      </c>
      <c r="P34" s="24"/>
    </row>
    <row r="35" s="2" customFormat="1" ht="83" customHeight="1" spans="1:16">
      <c r="A35" s="24">
        <f>MAX(A$2:A34)+1</f>
        <v>22</v>
      </c>
      <c r="B35" s="32" t="s">
        <v>165</v>
      </c>
      <c r="C35" s="33" t="s">
        <v>111</v>
      </c>
      <c r="D35" s="34" t="s">
        <v>26</v>
      </c>
      <c r="E35" s="33" t="s">
        <v>112</v>
      </c>
      <c r="F35" s="24">
        <f t="shared" si="2"/>
        <v>230</v>
      </c>
      <c r="G35" s="24">
        <v>125</v>
      </c>
      <c r="H35" s="24">
        <v>105</v>
      </c>
      <c r="I35" s="31" t="s">
        <v>166</v>
      </c>
      <c r="J35" s="53" t="s">
        <v>167</v>
      </c>
      <c r="K35" s="53" t="s">
        <v>30</v>
      </c>
      <c r="L35" s="51" t="s">
        <v>168</v>
      </c>
      <c r="M35" s="51" t="s">
        <v>169</v>
      </c>
      <c r="N35" s="24" t="s">
        <v>117</v>
      </c>
      <c r="O35" s="24" t="s">
        <v>41</v>
      </c>
      <c r="P35" s="24"/>
    </row>
    <row r="36" s="2" customFormat="1" ht="91" customHeight="1" spans="1:16">
      <c r="A36" s="24">
        <f>MAX(A$2:A35)+1</f>
        <v>23</v>
      </c>
      <c r="B36" s="32" t="s">
        <v>170</v>
      </c>
      <c r="C36" s="33" t="s">
        <v>101</v>
      </c>
      <c r="D36" s="34" t="s">
        <v>26</v>
      </c>
      <c r="E36" s="33" t="s">
        <v>171</v>
      </c>
      <c r="F36" s="24">
        <f t="shared" si="2"/>
        <v>30</v>
      </c>
      <c r="G36" s="24"/>
      <c r="H36" s="24">
        <v>30</v>
      </c>
      <c r="I36" s="31" t="s">
        <v>172</v>
      </c>
      <c r="J36" s="53" t="s">
        <v>173</v>
      </c>
      <c r="K36" s="53" t="s">
        <v>30</v>
      </c>
      <c r="L36" s="51" t="s">
        <v>174</v>
      </c>
      <c r="M36" s="51" t="s">
        <v>175</v>
      </c>
      <c r="N36" s="24" t="s">
        <v>117</v>
      </c>
      <c r="O36" s="24" t="s">
        <v>41</v>
      </c>
      <c r="P36" s="24"/>
    </row>
    <row r="37" s="2" customFormat="1" ht="67" customHeight="1" spans="1:16">
      <c r="A37" s="24">
        <f>MAX(A$2:A36)+1</f>
        <v>24</v>
      </c>
      <c r="B37" s="32" t="s">
        <v>176</v>
      </c>
      <c r="C37" s="33" t="s">
        <v>25</v>
      </c>
      <c r="D37" s="34" t="s">
        <v>26</v>
      </c>
      <c r="E37" s="33" t="s">
        <v>177</v>
      </c>
      <c r="F37" s="24">
        <f t="shared" si="2"/>
        <v>70</v>
      </c>
      <c r="G37" s="24">
        <v>70</v>
      </c>
      <c r="H37" s="24"/>
      <c r="I37" s="31" t="s">
        <v>178</v>
      </c>
      <c r="J37" s="53" t="s">
        <v>44</v>
      </c>
      <c r="K37" s="53" t="s">
        <v>30</v>
      </c>
      <c r="L37" s="51" t="s">
        <v>179</v>
      </c>
      <c r="M37" s="51" t="s">
        <v>137</v>
      </c>
      <c r="N37" s="24" t="s">
        <v>157</v>
      </c>
      <c r="O37" s="24" t="s">
        <v>41</v>
      </c>
      <c r="P37" s="24"/>
    </row>
    <row r="38" s="2" customFormat="1" ht="80" customHeight="1" spans="1:16">
      <c r="A38" s="24">
        <f>MAX(A$2:A37)+1</f>
        <v>25</v>
      </c>
      <c r="B38" s="32" t="s">
        <v>180</v>
      </c>
      <c r="C38" s="33" t="s">
        <v>72</v>
      </c>
      <c r="D38" s="34" t="s">
        <v>26</v>
      </c>
      <c r="E38" s="33" t="s">
        <v>181</v>
      </c>
      <c r="F38" s="24">
        <f t="shared" si="2"/>
        <v>86</v>
      </c>
      <c r="G38" s="24">
        <v>86</v>
      </c>
      <c r="H38" s="24"/>
      <c r="I38" s="31" t="s">
        <v>182</v>
      </c>
      <c r="J38" s="53" t="s">
        <v>44</v>
      </c>
      <c r="K38" s="24" t="s">
        <v>30</v>
      </c>
      <c r="L38" s="51" t="s">
        <v>183</v>
      </c>
      <c r="M38" s="51" t="s">
        <v>184</v>
      </c>
      <c r="N38" s="24" t="s">
        <v>157</v>
      </c>
      <c r="O38" s="24" t="s">
        <v>41</v>
      </c>
      <c r="P38" s="24"/>
    </row>
    <row r="39" s="2" customFormat="1" ht="80" customHeight="1" spans="1:16">
      <c r="A39" s="24">
        <f>MAX(A$2:A38)+1</f>
        <v>26</v>
      </c>
      <c r="B39" s="32" t="s">
        <v>185</v>
      </c>
      <c r="C39" s="33" t="s">
        <v>157</v>
      </c>
      <c r="D39" s="34" t="s">
        <v>73</v>
      </c>
      <c r="E39" s="33" t="s">
        <v>186</v>
      </c>
      <c r="F39" s="24">
        <f t="shared" si="2"/>
        <v>230</v>
      </c>
      <c r="G39" s="25"/>
      <c r="H39" s="24">
        <v>230</v>
      </c>
      <c r="I39" s="31" t="s">
        <v>187</v>
      </c>
      <c r="J39" s="53" t="s">
        <v>188</v>
      </c>
      <c r="K39" s="24" t="s">
        <v>189</v>
      </c>
      <c r="L39" s="51" t="s">
        <v>190</v>
      </c>
      <c r="M39" s="51" t="s">
        <v>191</v>
      </c>
      <c r="N39" s="24" t="s">
        <v>157</v>
      </c>
      <c r="O39" s="24" t="s">
        <v>41</v>
      </c>
      <c r="P39" s="24"/>
    </row>
    <row r="40" ht="33" customHeight="1" spans="1:16">
      <c r="A40" s="24" t="s">
        <v>192</v>
      </c>
      <c r="B40" s="27" t="s">
        <v>193</v>
      </c>
      <c r="C40" s="26"/>
      <c r="D40" s="26"/>
      <c r="E40" s="26"/>
      <c r="F40" s="25">
        <f t="shared" si="2"/>
        <v>301</v>
      </c>
      <c r="G40" s="25">
        <f>G41</f>
        <v>301</v>
      </c>
      <c r="H40" s="25">
        <f>H41</f>
        <v>0</v>
      </c>
      <c r="I40" s="27"/>
      <c r="J40" s="26"/>
      <c r="K40" s="26"/>
      <c r="L40" s="55"/>
      <c r="M40" s="55"/>
      <c r="N40" s="26"/>
      <c r="O40" s="26"/>
      <c r="P40" s="26"/>
    </row>
    <row r="41" ht="80" customHeight="1" spans="1:16">
      <c r="A41" s="24">
        <v>27</v>
      </c>
      <c r="B41" s="35" t="s">
        <v>194</v>
      </c>
      <c r="C41" s="36" t="s">
        <v>195</v>
      </c>
      <c r="D41" s="36" t="s">
        <v>26</v>
      </c>
      <c r="E41" s="36" t="s">
        <v>59</v>
      </c>
      <c r="F41" s="24">
        <f t="shared" si="2"/>
        <v>301</v>
      </c>
      <c r="G41" s="24">
        <v>301</v>
      </c>
      <c r="H41" s="36"/>
      <c r="I41" s="56" t="s">
        <v>196</v>
      </c>
      <c r="J41" s="24" t="s">
        <v>197</v>
      </c>
      <c r="K41" s="24" t="s">
        <v>30</v>
      </c>
      <c r="L41" s="57" t="s">
        <v>198</v>
      </c>
      <c r="M41" s="52" t="s">
        <v>199</v>
      </c>
      <c r="N41" s="36" t="s">
        <v>195</v>
      </c>
      <c r="O41" s="24" t="s">
        <v>41</v>
      </c>
      <c r="P41" s="36"/>
    </row>
    <row r="42" ht="30" customHeight="1" spans="1:16">
      <c r="A42" s="25" t="s">
        <v>200</v>
      </c>
      <c r="B42" s="27" t="s">
        <v>201</v>
      </c>
      <c r="C42" s="36"/>
      <c r="D42" s="36"/>
      <c r="E42" s="36"/>
      <c r="F42" s="25">
        <f t="shared" si="2"/>
        <v>385</v>
      </c>
      <c r="G42" s="25">
        <f>G43</f>
        <v>385</v>
      </c>
      <c r="H42" s="25">
        <f>H43</f>
        <v>0</v>
      </c>
      <c r="I42" s="56"/>
      <c r="J42" s="24"/>
      <c r="K42" s="24"/>
      <c r="L42" s="57"/>
      <c r="M42" s="52"/>
      <c r="N42" s="36"/>
      <c r="O42" s="36"/>
      <c r="P42" s="36"/>
    </row>
    <row r="43" ht="80" customHeight="1" spans="1:16">
      <c r="A43" s="36">
        <f>MAX(A$2:A42)+1</f>
        <v>28</v>
      </c>
      <c r="B43" s="35" t="s">
        <v>202</v>
      </c>
      <c r="C43" s="36" t="s">
        <v>33</v>
      </c>
      <c r="D43" s="36" t="s">
        <v>26</v>
      </c>
      <c r="E43" s="36" t="s">
        <v>59</v>
      </c>
      <c r="F43" s="24">
        <f t="shared" si="2"/>
        <v>385</v>
      </c>
      <c r="G43" s="24">
        <v>385</v>
      </c>
      <c r="H43" s="36"/>
      <c r="I43" s="56" t="s">
        <v>203</v>
      </c>
      <c r="J43" s="24" t="s">
        <v>204</v>
      </c>
      <c r="K43" s="24" t="s">
        <v>30</v>
      </c>
      <c r="L43" s="52" t="s">
        <v>205</v>
      </c>
      <c r="M43" s="52" t="s">
        <v>206</v>
      </c>
      <c r="N43" s="36" t="s">
        <v>33</v>
      </c>
      <c r="O43" s="24" t="s">
        <v>41</v>
      </c>
      <c r="P43" s="36"/>
    </row>
    <row r="44" ht="30" customHeight="1" spans="1:16">
      <c r="A44" s="25" t="s">
        <v>207</v>
      </c>
      <c r="B44" s="27" t="s">
        <v>208</v>
      </c>
      <c r="C44" s="36"/>
      <c r="D44" s="36"/>
      <c r="E44" s="36"/>
      <c r="F44" s="25">
        <f t="shared" si="2"/>
        <v>383</v>
      </c>
      <c r="G44" s="25">
        <f>G45</f>
        <v>383</v>
      </c>
      <c r="H44" s="25">
        <f>H45</f>
        <v>0</v>
      </c>
      <c r="I44" s="56"/>
      <c r="J44" s="24"/>
      <c r="K44" s="24"/>
      <c r="L44" s="52"/>
      <c r="M44" s="52"/>
      <c r="N44" s="36"/>
      <c r="O44" s="36"/>
      <c r="P44" s="36"/>
    </row>
    <row r="45" ht="50" customHeight="1" spans="1:16">
      <c r="A45" s="36">
        <f>MAX(A$2:A44)+1</f>
        <v>29</v>
      </c>
      <c r="B45" s="35" t="s">
        <v>208</v>
      </c>
      <c r="C45" s="36" t="s">
        <v>209</v>
      </c>
      <c r="D45" s="36" t="s">
        <v>26</v>
      </c>
      <c r="E45" s="36" t="s">
        <v>59</v>
      </c>
      <c r="F45" s="24">
        <f t="shared" si="2"/>
        <v>383</v>
      </c>
      <c r="G45" s="24">
        <v>383</v>
      </c>
      <c r="H45" s="36"/>
      <c r="I45" s="56" t="s">
        <v>210</v>
      </c>
      <c r="J45" s="24" t="s">
        <v>211</v>
      </c>
      <c r="K45" s="24" t="s">
        <v>30</v>
      </c>
      <c r="L45" s="52" t="s">
        <v>212</v>
      </c>
      <c r="M45" s="52" t="s">
        <v>213</v>
      </c>
      <c r="N45" s="36" t="s">
        <v>209</v>
      </c>
      <c r="O45" s="36"/>
      <c r="P45" s="36"/>
    </row>
  </sheetData>
  <mergeCells count="16">
    <mergeCell ref="A2:P2"/>
    <mergeCell ref="F4:H4"/>
    <mergeCell ref="B6:D6"/>
    <mergeCell ref="A4:A5"/>
    <mergeCell ref="B4:B5"/>
    <mergeCell ref="C4:C5"/>
    <mergeCell ref="D4:D5"/>
    <mergeCell ref="E4:E5"/>
    <mergeCell ref="I4:I5"/>
    <mergeCell ref="J4:J5"/>
    <mergeCell ref="K4:K5"/>
    <mergeCell ref="L4:L5"/>
    <mergeCell ref="M4:M5"/>
    <mergeCell ref="N4:N5"/>
    <mergeCell ref="O4:O5"/>
    <mergeCell ref="P4:P5"/>
  </mergeCells>
  <printOptions horizontalCentered="1"/>
  <pageMargins left="0.393055555555556" right="0.393055555555556" top="0.786805555555556" bottom="0.393055555555556" header="0.298611111111111" footer="0.298611111111111"/>
  <pageSetup paperSize="8" scale="7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第五批资金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2024-08-20T03:18:00Z</dcterms:created>
  <dcterms:modified xsi:type="dcterms:W3CDTF">2024-08-29T10:20:09Z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F00233F6406249A6AEF10B775AF477A9_13</vt:lpwstr>
  </property>
  <property fmtid="{D5CDD505-2E9C-101B-9397-08002B2CF9AE}" pid="3" name="KSOProductBuildVer">
    <vt:lpwstr>2052-12.1.0.17857</vt:lpwstr>
  </property>
</Properties>
</file>