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firstSheet="4" activeTab="4"/>
  </bookViews>
  <sheets>
    <sheet name="第一批项目计划清单-1.16" sheetId="1" state="hidden" r:id="rId1"/>
    <sheet name="项目计划" sheetId="3" state="hidden" r:id="rId2"/>
    <sheet name="项目计划 (2)" sheetId="4" state="hidden" r:id="rId3"/>
    <sheet name="项目计划 (3)" sheetId="5" state="hidden" r:id="rId4"/>
    <sheet name="第二批" sheetId="7" r:id="rId5"/>
  </sheets>
  <definedNames>
    <definedName name="_xlnm._FilterDatabase" localSheetId="0" hidden="1">'第一批项目计划清单-1.16'!$A$3:$Q$115</definedName>
    <definedName name="_xlnm._FilterDatabase" localSheetId="3" hidden="1">'项目计划 (3)'!$A$4:$XFB$25</definedName>
    <definedName name="_xlnm._FilterDatabase" localSheetId="4" hidden="1">第二批!$A$4:$N$55</definedName>
    <definedName name="_xlnm._FilterDatabase" localSheetId="1" hidden="1">项目计划!$A$4:$K$23</definedName>
    <definedName name="_xlnm.Print_Titles" localSheetId="0">'第一批项目计划清单-1.16'!$2:$2</definedName>
    <definedName name="_xlnm.Print_Area" localSheetId="0">'第一批项目计划清单-1.16'!$A$1:$Q$114</definedName>
    <definedName name="_xlnm.Print_Titles" localSheetId="1">项目计划!$3:$4</definedName>
    <definedName name="_xlnm.Print_Area" localSheetId="1">项目计划!$A$1:$J$23</definedName>
    <definedName name="_xlnm._FilterDatabase" localSheetId="2" hidden="1">'项目计划 (2)'!$A$4:$L$23</definedName>
    <definedName name="_xlnm.Print_Titles" localSheetId="2">'项目计划 (2)'!$3:$4</definedName>
    <definedName name="_xlnm.Print_Area" localSheetId="2">'项目计划 (2)'!$A$1:$K$23</definedName>
    <definedName name="_xlnm.Print_Titles" localSheetId="3">'项目计划 (3)'!$3:$4</definedName>
    <definedName name="_xlnm.Print_Area" localSheetId="3">'项目计划 (3)'!$A$1:$I$25</definedName>
    <definedName name="_xlnm.Print_Titles" localSheetId="4">第二批!$2:$4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yuyu</author>
  </authors>
  <commentList>
    <comment ref="O2" authorId="0">
      <text>
        <r>
          <rPr>
            <b/>
            <sz val="9"/>
            <rFont val="宋体"/>
            <charset val="134"/>
          </rPr>
          <t>yuyu:</t>
        </r>
        <r>
          <rPr>
            <sz val="9"/>
            <rFont val="宋体"/>
            <charset val="134"/>
          </rPr>
          <t xml:space="preserve">
股权投资、资产收益、入股分红、财政奖补、政府投资</t>
        </r>
      </text>
    </comment>
  </commentList>
</comments>
</file>

<file path=xl/sharedStrings.xml><?xml version="1.0" encoding="utf-8"?>
<sst xmlns="http://schemas.openxmlformats.org/spreadsheetml/2006/main" count="1922" uniqueCount="785">
  <si>
    <t>金寨县2025年第一批财政衔接资金项目计划</t>
  </si>
  <si>
    <t>序号</t>
  </si>
  <si>
    <t>项目类别</t>
  </si>
  <si>
    <t>项目名称</t>
  </si>
  <si>
    <t>建设单位及责任人</t>
  </si>
  <si>
    <t>建设性质</t>
  </si>
  <si>
    <t>实施地点</t>
  </si>
  <si>
    <t>资金计划（万元）</t>
  </si>
  <si>
    <t>主要建设内容</t>
  </si>
  <si>
    <t>补助标准</t>
  </si>
  <si>
    <t>建设期限</t>
  </si>
  <si>
    <t>绩效目标</t>
  </si>
  <si>
    <t>联农带农机制</t>
  </si>
  <si>
    <t>支持方式</t>
  </si>
  <si>
    <t>主管部门</t>
  </si>
  <si>
    <t>备注</t>
  </si>
  <si>
    <t>合计</t>
  </si>
  <si>
    <t>中央衔接</t>
  </si>
  <si>
    <t>省级衔接</t>
  </si>
  <si>
    <t>一</t>
  </si>
  <si>
    <t>产业发展</t>
  </si>
  <si>
    <t>（一）</t>
  </si>
  <si>
    <t>农业产业</t>
  </si>
  <si>
    <t>茶叶</t>
  </si>
  <si>
    <t>标准化茶园建设项目</t>
  </si>
  <si>
    <t>县农业农村局</t>
  </si>
  <si>
    <t>新建</t>
  </si>
  <si>
    <t>有关乡镇</t>
  </si>
  <si>
    <t>新建生态化、标准化、宜机化茶园5个（具体计划由县农业农村局另文下达）</t>
  </si>
  <si>
    <t>60万元/个</t>
  </si>
  <si>
    <r>
      <rPr>
        <sz val="11"/>
        <rFont val="Times New Roman"/>
        <charset val="134"/>
      </rPr>
      <t>2025</t>
    </r>
    <r>
      <rPr>
        <sz val="11"/>
        <rFont val="宋体"/>
        <charset val="134"/>
      </rPr>
      <t>年</t>
    </r>
    <r>
      <rPr>
        <sz val="11"/>
        <rFont val="Times New Roman"/>
        <charset val="134"/>
      </rPr>
      <t>1</t>
    </r>
    <r>
      <rPr>
        <sz val="11"/>
        <rFont val="宋体"/>
        <charset val="134"/>
      </rPr>
      <t>月</t>
    </r>
    <r>
      <rPr>
        <sz val="11"/>
        <rFont val="Times New Roman"/>
        <charset val="134"/>
      </rPr>
      <t>-10</t>
    </r>
    <r>
      <rPr>
        <sz val="11"/>
        <rFont val="宋体"/>
        <charset val="134"/>
      </rPr>
      <t>月</t>
    </r>
  </si>
  <si>
    <t>受益脱贫户100人，户均增收500元</t>
  </si>
  <si>
    <t>通过提高茶园宜机化水平，提高茶园亩产，带动茶农增收</t>
  </si>
  <si>
    <t>政府投资</t>
  </si>
  <si>
    <t>兴田村茶叶加工厂建设项目</t>
  </si>
  <si>
    <t>槐树湾乡政府</t>
  </si>
  <si>
    <t>兴田村</t>
  </si>
  <si>
    <r>
      <rPr>
        <sz val="11"/>
        <rFont val="宋体"/>
        <charset val="134"/>
      </rPr>
      <t>以资产收益方式新建茶厂</t>
    </r>
    <r>
      <rPr>
        <sz val="11"/>
        <rFont val="Times New Roman"/>
        <charset val="134"/>
      </rPr>
      <t>500</t>
    </r>
    <r>
      <rPr>
        <sz val="11"/>
        <rFont val="宋体"/>
        <charset val="134"/>
      </rPr>
      <t>平方米及配套设施</t>
    </r>
  </si>
  <si>
    <t>厂房1200元/平方米</t>
  </si>
  <si>
    <r>
      <rPr>
        <sz val="11"/>
        <rFont val="Times New Roman"/>
        <charset val="134"/>
      </rPr>
      <t>2025</t>
    </r>
    <r>
      <rPr>
        <sz val="11"/>
        <rFont val="宋体"/>
        <charset val="134"/>
      </rPr>
      <t>年</t>
    </r>
    <r>
      <rPr>
        <sz val="11"/>
        <rFont val="Times New Roman"/>
        <charset val="134"/>
      </rPr>
      <t>1</t>
    </r>
    <r>
      <rPr>
        <sz val="11"/>
        <rFont val="宋体"/>
        <charset val="134"/>
      </rPr>
      <t>月</t>
    </r>
    <r>
      <rPr>
        <sz val="11"/>
        <rFont val="Times New Roman"/>
        <charset val="134"/>
      </rPr>
      <t>-6</t>
    </r>
    <r>
      <rPr>
        <sz val="11"/>
        <rFont val="宋体"/>
        <charset val="134"/>
      </rPr>
      <t>月</t>
    </r>
  </si>
  <si>
    <t>受益脱贫户10人，户均增收1000元</t>
  </si>
  <si>
    <t>通过收购周边茶农鲜叶带动茶农增收</t>
  </si>
  <si>
    <t>资产收益</t>
  </si>
  <si>
    <r>
      <rPr>
        <sz val="11"/>
        <rFont val="宋体"/>
        <charset val="134"/>
      </rPr>
      <t>金裕</t>
    </r>
    <r>
      <rPr>
        <sz val="11"/>
        <rFont val="Times New Roman"/>
        <charset val="134"/>
      </rPr>
      <t>1</t>
    </r>
    <r>
      <rPr>
        <sz val="11"/>
        <rFont val="宋体"/>
        <charset val="134"/>
      </rPr>
      <t>号茶苗繁育推广项目</t>
    </r>
  </si>
  <si>
    <t>麻埠镇政府</t>
  </si>
  <si>
    <t>麻埠镇</t>
  </si>
  <si>
    <t>建设“金裕一号”扦插试验点3个</t>
  </si>
  <si>
    <t>16.6万元/点</t>
  </si>
  <si>
    <t>试验推广“金裕一号”，实现茶树品质提升，带动茶农增收</t>
  </si>
  <si>
    <t>蚕桑</t>
  </si>
  <si>
    <t>桑苗、方格簇采购项目</t>
  </si>
  <si>
    <t>统一采购发放桑苗、方格簇</t>
  </si>
  <si>
    <t>按政府采购价扣除农户自筹部分</t>
  </si>
  <si>
    <t>受益脱贫户40户，户均增收1000元</t>
  </si>
  <si>
    <t>通过扩大产业规模，带动农户发展增收</t>
  </si>
  <si>
    <t>财政奖补</t>
  </si>
  <si>
    <t>大小蚕室奖补项目</t>
  </si>
  <si>
    <t>以奖代补方式支持大小蚕室建设</t>
  </si>
  <si>
    <t>养蚕大棚补助80元/平方米；新建小蚕室补助800元/平方米；改建小蚕室补助400元/平方米；简易房养蚕室补助300元/平方米；改建大蚕养蚕室补助50元/平方米</t>
  </si>
  <si>
    <t>受益脱贫户15户，户均增收1000元</t>
  </si>
  <si>
    <t>促进蚕桑产业发展，带动农户务工增收</t>
  </si>
  <si>
    <t>桑蚕品种母种保育复壮项目</t>
  </si>
  <si>
    <t>全县</t>
  </si>
  <si>
    <t>开展桑蚕品种的母种保育、提纯和复壮</t>
  </si>
  <si>
    <t>桑蚕保种10万元</t>
  </si>
  <si>
    <t>受益脱贫户10人</t>
  </si>
  <si>
    <t>通过种质资源保护，带动群众使用良种增收。</t>
  </si>
  <si>
    <t>南溪镇高科技蚕桑纤维产业化生产项目（二期）</t>
  </si>
  <si>
    <t>南溪镇政府</t>
  </si>
  <si>
    <t>续建</t>
  </si>
  <si>
    <t>明强社区</t>
  </si>
  <si>
    <t>厂房室内外改造提升1800平方米及污水处理设施配套工程等</t>
  </si>
  <si>
    <t>外墙真石漆70元/平方米，金属窗550元/平方米</t>
  </si>
  <si>
    <r>
      <rPr>
        <sz val="11"/>
        <rFont val="Times New Roman"/>
        <charset val="134"/>
      </rPr>
      <t>2025</t>
    </r>
    <r>
      <rPr>
        <sz val="11"/>
        <rFont val="宋体"/>
        <charset val="134"/>
      </rPr>
      <t>年</t>
    </r>
    <r>
      <rPr>
        <sz val="11"/>
        <rFont val="Times New Roman"/>
        <charset val="134"/>
      </rPr>
      <t>1</t>
    </r>
    <r>
      <rPr>
        <sz val="11"/>
        <rFont val="宋体"/>
        <charset val="134"/>
      </rPr>
      <t>月</t>
    </r>
    <r>
      <rPr>
        <sz val="11"/>
        <rFont val="Times New Roman"/>
        <charset val="134"/>
      </rPr>
      <t>-4</t>
    </r>
    <r>
      <rPr>
        <sz val="11"/>
        <rFont val="宋体"/>
        <charset val="134"/>
      </rPr>
      <t>月</t>
    </r>
  </si>
  <si>
    <t>受益脱贫户10户，项目使用年限10年</t>
  </si>
  <si>
    <t>通过延伸产业链条，带动群众务工增收</t>
  </si>
  <si>
    <t>提前实施</t>
  </si>
  <si>
    <t>品种</t>
  </si>
  <si>
    <t>水稻品种展示基地改造项目</t>
  </si>
  <si>
    <t>梅山镇政府</t>
  </si>
  <si>
    <t>小南京村</t>
  </si>
  <si>
    <r>
      <rPr>
        <sz val="11"/>
        <rFont val="宋体"/>
        <charset val="134"/>
      </rPr>
      <t>支持改造大别山试验站水稻品种展示基地</t>
    </r>
    <r>
      <rPr>
        <sz val="11"/>
        <rFont val="Times New Roman"/>
        <charset val="134"/>
      </rPr>
      <t>140</t>
    </r>
    <r>
      <rPr>
        <sz val="11"/>
        <rFont val="宋体"/>
        <charset val="134"/>
      </rPr>
      <t>亩</t>
    </r>
  </si>
  <si>
    <t>混凝土600元/立方米</t>
  </si>
  <si>
    <t>其他</t>
  </si>
  <si>
    <t>特色种养业奖补</t>
  </si>
  <si>
    <t>鼓励脱贫户监测户发展特色种养业</t>
  </si>
  <si>
    <t>不超过500元/户</t>
  </si>
  <si>
    <r>
      <rPr>
        <sz val="11"/>
        <rFont val="Times New Roman"/>
        <charset val="134"/>
      </rPr>
      <t>2025</t>
    </r>
    <r>
      <rPr>
        <sz val="11"/>
        <rFont val="宋体"/>
        <charset val="134"/>
      </rPr>
      <t>年</t>
    </r>
    <r>
      <rPr>
        <sz val="11"/>
        <rFont val="Times New Roman"/>
        <charset val="134"/>
      </rPr>
      <t>1</t>
    </r>
    <r>
      <rPr>
        <sz val="11"/>
        <rFont val="宋体"/>
        <charset val="134"/>
      </rPr>
      <t>月</t>
    </r>
    <r>
      <rPr>
        <sz val="11"/>
        <rFont val="Times New Roman"/>
        <charset val="134"/>
      </rPr>
      <t>-9</t>
    </r>
    <r>
      <rPr>
        <sz val="11"/>
        <rFont val="宋体"/>
        <charset val="134"/>
      </rPr>
      <t>月</t>
    </r>
  </si>
  <si>
    <t>受益脱贫群众21000户</t>
  </si>
  <si>
    <t>通过鼓励脱贫群众发展产业增收</t>
  </si>
  <si>
    <t>优质农产品认证奖补项目</t>
  </si>
  <si>
    <t>开展农产品绿色、有机认证</t>
  </si>
  <si>
    <t>绿色认证及中绿华夏有机认证3万元/证、有机新认证1.5万元/证、有机续认证1万元/证</t>
  </si>
  <si>
    <r>
      <rPr>
        <sz val="11"/>
        <rFont val="Times New Roman"/>
        <charset val="134"/>
      </rPr>
      <t>2025</t>
    </r>
    <r>
      <rPr>
        <sz val="11"/>
        <rFont val="宋体"/>
        <charset val="134"/>
      </rPr>
      <t>年</t>
    </r>
    <r>
      <rPr>
        <sz val="11"/>
        <rFont val="Times New Roman"/>
        <charset val="134"/>
      </rPr>
      <t>1</t>
    </r>
    <r>
      <rPr>
        <sz val="11"/>
        <rFont val="宋体"/>
        <charset val="134"/>
      </rPr>
      <t>月</t>
    </r>
    <r>
      <rPr>
        <sz val="11"/>
        <rFont val="Times New Roman"/>
        <charset val="134"/>
      </rPr>
      <t>-12</t>
    </r>
    <r>
      <rPr>
        <sz val="11"/>
        <rFont val="宋体"/>
        <charset val="134"/>
      </rPr>
      <t>月</t>
    </r>
  </si>
  <si>
    <t>受益农户600户</t>
  </si>
  <si>
    <t>推动农业高质量发展，提高农产品附加值，促进农户发展增收</t>
  </si>
  <si>
    <t>水稻制种基地示范推广项目</t>
  </si>
  <si>
    <r>
      <rPr>
        <sz val="11"/>
        <rFont val="宋体"/>
        <charset val="134"/>
      </rPr>
      <t>铁冲乡</t>
    </r>
    <r>
      <rPr>
        <sz val="11"/>
        <rFont val="Times New Roman"/>
        <charset val="134"/>
      </rPr>
      <t xml:space="preserve">
</t>
    </r>
    <r>
      <rPr>
        <sz val="11"/>
        <rFont val="宋体"/>
        <charset val="134"/>
      </rPr>
      <t>梅山镇</t>
    </r>
    <r>
      <rPr>
        <sz val="11"/>
        <rFont val="Times New Roman"/>
        <charset val="134"/>
      </rPr>
      <t xml:space="preserve">
</t>
    </r>
    <r>
      <rPr>
        <sz val="11"/>
        <rFont val="宋体"/>
        <charset val="134"/>
      </rPr>
      <t>白塔畈镇</t>
    </r>
  </si>
  <si>
    <r>
      <rPr>
        <sz val="11"/>
        <rFont val="宋体"/>
        <charset val="134"/>
      </rPr>
      <t>建设水稻育种基地</t>
    </r>
    <r>
      <rPr>
        <sz val="11"/>
        <rFont val="Times New Roman"/>
        <charset val="134"/>
      </rPr>
      <t>2000</t>
    </r>
    <r>
      <rPr>
        <sz val="11"/>
        <rFont val="宋体"/>
        <charset val="134"/>
      </rPr>
      <t>亩</t>
    </r>
  </si>
  <si>
    <t>310元/亩</t>
  </si>
  <si>
    <t>农产品生产能力提升项目【农田水利】</t>
  </si>
  <si>
    <t>各乡镇政府</t>
  </si>
  <si>
    <t>新建、维修农田排灌设施（具体计划由县农业农村局另文下达）</t>
  </si>
  <si>
    <t>受益脱贫户331户，项目使用年限10年</t>
  </si>
  <si>
    <t>改善农业生产生活条件，促进农户增产增收</t>
  </si>
  <si>
    <t>梅山镇设施蔬菜基地建设（四期）</t>
  </si>
  <si>
    <t>徐冲村</t>
  </si>
  <si>
    <t>追加梅山镇设施蔬菜基地项目资金计划</t>
  </si>
  <si>
    <t>100万元/村</t>
  </si>
  <si>
    <t>收益脱贫户30户</t>
  </si>
  <si>
    <t>通过土地流转、农业务工等方式带动农户发展蔬菜产业增收</t>
  </si>
  <si>
    <t>股权投资</t>
  </si>
  <si>
    <t>农产品品牌创建</t>
  </si>
  <si>
    <t>县农业农村局
县中药产业中心
县林业局</t>
  </si>
  <si>
    <t>区域公用品牌宣传、农产品展示展销推介等</t>
  </si>
  <si>
    <t>县内参展2000元/次、省内参展3000元/次、省外参展5000元/次</t>
  </si>
  <si>
    <t>受益农户50户</t>
  </si>
  <si>
    <t>通过扩大品牌影响力提升销量，促进农户发展生产增收</t>
  </si>
  <si>
    <t>（二）</t>
  </si>
  <si>
    <t>中药产业</t>
  </si>
  <si>
    <t>追加缺口</t>
  </si>
  <si>
    <t>桃岭乡茯苓产业发展项目</t>
  </si>
  <si>
    <t>桃岭乡政府</t>
  </si>
  <si>
    <t>桐岗村</t>
  </si>
  <si>
    <r>
      <rPr>
        <sz val="11"/>
        <color rgb="FFFF0000"/>
        <rFont val="宋体"/>
        <charset val="134"/>
      </rPr>
      <t>追加</t>
    </r>
    <r>
      <rPr>
        <sz val="11"/>
        <color rgb="FFFF0000"/>
        <rFont val="Times New Roman"/>
        <charset val="134"/>
      </rPr>
      <t>2024</t>
    </r>
    <r>
      <rPr>
        <sz val="11"/>
        <color rgb="FFFF0000"/>
        <rFont val="宋体"/>
        <charset val="134"/>
      </rPr>
      <t>年桃岭乡茯苓产业发展项目缺口</t>
    </r>
  </si>
  <si>
    <t>项目使用年限10年</t>
  </si>
  <si>
    <t>促进茯苓产业发展，带动周边群众增收</t>
  </si>
  <si>
    <t>县中药产业中心</t>
  </si>
  <si>
    <r>
      <rPr>
        <sz val="11"/>
        <rFont val="Times New Roman"/>
        <charset val="134"/>
      </rPr>
      <t>2025</t>
    </r>
    <r>
      <rPr>
        <sz val="11"/>
        <rFont val="宋体"/>
        <charset val="134"/>
      </rPr>
      <t>年中药产业奖补项目</t>
    </r>
  </si>
  <si>
    <t>对中药农业、中药工业、中药商业、中药研发及品牌建设等重点环节进行奖补</t>
  </si>
  <si>
    <t>种植补助不超过3000元/亩</t>
  </si>
  <si>
    <t>受益脱贫户50户</t>
  </si>
  <si>
    <t>支持中药材产业发展，带动群众增收</t>
  </si>
  <si>
    <t>（三）</t>
  </si>
  <si>
    <t>林业产业</t>
  </si>
  <si>
    <t>山核桃新增发展项目</t>
  </si>
  <si>
    <t>县林业局</t>
  </si>
  <si>
    <t>关庙、天堂寨、花石等乡镇</t>
  </si>
  <si>
    <t>采购发放大别山山核桃苗木（（具体计划由县林业局另文下达））</t>
  </si>
  <si>
    <t>农户自筹2元/株，其余部分财政补贴</t>
  </si>
  <si>
    <t>受益脱贫人口不低于300人</t>
  </si>
  <si>
    <t>增加山核桃栽植数量，带动农户增产增收</t>
  </si>
  <si>
    <r>
      <rPr>
        <sz val="11"/>
        <rFont val="宋体"/>
        <charset val="134"/>
      </rPr>
      <t>“山核桃之乡</t>
    </r>
    <r>
      <rPr>
        <sz val="11"/>
        <rFont val="Times New Roman"/>
        <charset val="134"/>
      </rPr>
      <t>”</t>
    </r>
    <r>
      <rPr>
        <sz val="11"/>
        <rFont val="宋体"/>
        <charset val="134"/>
      </rPr>
      <t>产业提升项目</t>
    </r>
  </si>
  <si>
    <t>关庙乡政府</t>
  </si>
  <si>
    <r>
      <rPr>
        <sz val="11"/>
        <rFont val="宋体"/>
        <charset val="134"/>
      </rPr>
      <t>仙桃村</t>
    </r>
    <r>
      <rPr>
        <sz val="11"/>
        <rFont val="Times New Roman"/>
        <charset val="134"/>
      </rPr>
      <t xml:space="preserve">
</t>
    </r>
    <r>
      <rPr>
        <sz val="11"/>
        <rFont val="宋体"/>
        <charset val="134"/>
      </rPr>
      <t>胭脂村</t>
    </r>
    <r>
      <rPr>
        <sz val="11"/>
        <rFont val="Times New Roman"/>
        <charset val="134"/>
      </rPr>
      <t xml:space="preserve">
</t>
    </r>
    <r>
      <rPr>
        <sz val="11"/>
        <rFont val="宋体"/>
        <charset val="134"/>
      </rPr>
      <t>墨园村</t>
    </r>
  </si>
  <si>
    <r>
      <rPr>
        <sz val="11"/>
        <rFont val="宋体"/>
        <charset val="134"/>
      </rPr>
      <t>新建山核桃产业道路（机耕路）</t>
    </r>
    <r>
      <rPr>
        <sz val="11"/>
        <rFont val="Times New Roman"/>
        <charset val="134"/>
      </rPr>
      <t>8</t>
    </r>
    <r>
      <rPr>
        <sz val="11"/>
        <rFont val="宋体"/>
        <charset val="134"/>
      </rPr>
      <t>公里、轨道车</t>
    </r>
    <r>
      <rPr>
        <sz val="11"/>
        <rFont val="Times New Roman"/>
        <charset val="134"/>
      </rPr>
      <t>2000</t>
    </r>
    <r>
      <rPr>
        <sz val="11"/>
        <rFont val="宋体"/>
        <charset val="134"/>
      </rPr>
      <t>米及配套设施等</t>
    </r>
  </si>
  <si>
    <t>机耕路8万元/公里</t>
  </si>
  <si>
    <t>受益脱贫人口不低于200人</t>
  </si>
  <si>
    <t>促进山核桃产业发展，带动农户增产增收</t>
  </si>
  <si>
    <t>黄畈竹制品产业园项目（一期）</t>
  </si>
  <si>
    <t>流波䃥镇政府</t>
  </si>
  <si>
    <t>黄畈村</t>
  </si>
  <si>
    <t>购买厂房和竹片、竹拉丝、地板条等加工机械设备和配套设施安装等【链接5个村集体经济】</t>
  </si>
  <si>
    <t>受益脱贫人口不低于500人</t>
  </si>
  <si>
    <t>通过收购加工毛竹，带动群众务工和销售毛竹增收</t>
  </si>
  <si>
    <t>梅山镇汪冲村毛竹厂建设项目</t>
  </si>
  <si>
    <t>汪冲村</t>
  </si>
  <si>
    <r>
      <rPr>
        <sz val="11"/>
        <color rgb="FFFF0000"/>
        <rFont val="宋体"/>
        <charset val="134"/>
      </rPr>
      <t>追加</t>
    </r>
    <r>
      <rPr>
        <sz val="11"/>
        <color rgb="FFFF0000"/>
        <rFont val="Times New Roman"/>
        <charset val="134"/>
      </rPr>
      <t>2024</t>
    </r>
    <r>
      <rPr>
        <sz val="11"/>
        <color rgb="FFFF0000"/>
        <rFont val="宋体"/>
        <charset val="134"/>
      </rPr>
      <t>年梅山镇汪冲村毛竹厂建设项目缺口</t>
    </r>
  </si>
  <si>
    <t>国有林场</t>
  </si>
  <si>
    <t>马宗岭国有林场林下西洋参种植项目</t>
  </si>
  <si>
    <t>马宗岭国有林场</t>
  </si>
  <si>
    <r>
      <rPr>
        <sz val="11"/>
        <rFont val="宋体"/>
        <charset val="134"/>
      </rPr>
      <t>支持马宗岭林场林下种植西洋参</t>
    </r>
    <r>
      <rPr>
        <sz val="11"/>
        <rFont val="Times New Roman"/>
        <charset val="134"/>
      </rPr>
      <t>200</t>
    </r>
    <r>
      <rPr>
        <sz val="11"/>
        <rFont val="宋体"/>
        <charset val="134"/>
      </rPr>
      <t>亩</t>
    </r>
  </si>
  <si>
    <t>6400元/亩</t>
  </si>
  <si>
    <t>林场受益职工不低于20人</t>
  </si>
  <si>
    <t>发展林下经济，带动周边群众务工增收</t>
  </si>
  <si>
    <t>（四）</t>
  </si>
  <si>
    <t>集体经济</t>
  </si>
  <si>
    <t>双河镇集体经济发展项目</t>
  </si>
  <si>
    <t>双河镇政府</t>
  </si>
  <si>
    <t>双店村</t>
  </si>
  <si>
    <r>
      <rPr>
        <sz val="11"/>
        <rFont val="宋体"/>
        <charset val="134"/>
      </rPr>
      <t>以股权投资方式支持金寨坤态农业科技发展有限公司购买全自动炒货机、全自动包装机、烘干机、包装机各</t>
    </r>
    <r>
      <rPr>
        <sz val="11"/>
        <rFont val="Times New Roman"/>
        <charset val="134"/>
      </rPr>
      <t>1</t>
    </r>
    <r>
      <rPr>
        <sz val="11"/>
        <rFont val="宋体"/>
        <charset val="134"/>
      </rPr>
      <t>台，物流运输车辆</t>
    </r>
    <r>
      <rPr>
        <sz val="11"/>
        <rFont val="Times New Roman"/>
        <charset val="134"/>
      </rPr>
      <t>1</t>
    </r>
    <r>
      <rPr>
        <sz val="11"/>
        <rFont val="宋体"/>
        <charset val="134"/>
      </rPr>
      <t>辆，除尘净化器</t>
    </r>
    <r>
      <rPr>
        <sz val="11"/>
        <rFont val="Times New Roman"/>
        <charset val="134"/>
      </rPr>
      <t>1</t>
    </r>
    <r>
      <rPr>
        <sz val="11"/>
        <rFont val="宋体"/>
        <charset val="134"/>
      </rPr>
      <t>套【链接</t>
    </r>
    <r>
      <rPr>
        <sz val="11"/>
        <rFont val="Times New Roman"/>
        <charset val="134"/>
      </rPr>
      <t>2</t>
    </r>
    <r>
      <rPr>
        <sz val="11"/>
        <rFont val="宋体"/>
        <charset val="134"/>
      </rPr>
      <t>个村集体经济】</t>
    </r>
  </si>
  <si>
    <t>50万元/村</t>
  </si>
  <si>
    <t>受益脱贫人口不低于500人，项目使用年限5年</t>
  </si>
  <si>
    <t>通过股权投资收益带动村集体经济增收，通过提高产能、收购原料、务工就业带动群众增收</t>
  </si>
  <si>
    <t>流波䃥镇集体经济发展项目</t>
  </si>
  <si>
    <t>改扩建</t>
  </si>
  <si>
    <t>张冲村</t>
  </si>
  <si>
    <r>
      <rPr>
        <sz val="11"/>
        <rFont val="宋体"/>
        <charset val="134"/>
      </rPr>
      <t>恢复重建张冲电站（</t>
    </r>
    <r>
      <rPr>
        <sz val="11"/>
        <rFont val="Times New Roman"/>
        <charset val="134"/>
      </rPr>
      <t>160</t>
    </r>
    <r>
      <rPr>
        <sz val="11"/>
        <rFont val="宋体"/>
        <charset val="134"/>
      </rPr>
      <t>千瓦），加固拦水坝及引水渠道维修，更换水电站压力管道，更换电站厂房更换，恢复电站输变电工程及配套，购置水轮发电机组及配套设施等【链接6个村集体经济】</t>
    </r>
  </si>
  <si>
    <t>受益脱贫人口不低于600人，项目使用年限10年</t>
  </si>
  <si>
    <t>通过收益分红带动村集体经济增收</t>
  </si>
  <si>
    <t>板堰村养蚕室建设项目</t>
  </si>
  <si>
    <t>板堰村</t>
  </si>
  <si>
    <r>
      <rPr>
        <sz val="11"/>
        <rFont val="宋体"/>
        <charset val="134"/>
      </rPr>
      <t>新建标准化小蚕室</t>
    </r>
    <r>
      <rPr>
        <sz val="11"/>
        <rFont val="Times New Roman"/>
        <charset val="134"/>
      </rPr>
      <t>150</t>
    </r>
    <r>
      <rPr>
        <sz val="11"/>
        <rFont val="宋体"/>
        <charset val="134"/>
      </rPr>
      <t>平方米、大蚕室</t>
    </r>
    <r>
      <rPr>
        <sz val="11"/>
        <rFont val="Times New Roman"/>
        <charset val="134"/>
      </rPr>
      <t>2000</t>
    </r>
    <r>
      <rPr>
        <sz val="11"/>
        <rFont val="宋体"/>
        <charset val="134"/>
      </rPr>
      <t>平方米及配套设施【链接</t>
    </r>
    <r>
      <rPr>
        <sz val="11"/>
        <rFont val="Times New Roman"/>
        <charset val="134"/>
      </rPr>
      <t>8</t>
    </r>
    <r>
      <rPr>
        <sz val="11"/>
        <rFont val="宋体"/>
        <charset val="134"/>
      </rPr>
      <t>个村集体经济】</t>
    </r>
  </si>
  <si>
    <t>受益脱贫人口不低于40人，项目使用年限10年</t>
  </si>
  <si>
    <t>通过收益分红带动村集体经济增收，通过提高产能、收购原料、务工就业带动群众增收</t>
  </si>
  <si>
    <t>水稻原种烘干项目</t>
  </si>
  <si>
    <t>有关乡镇政府</t>
  </si>
  <si>
    <r>
      <rPr>
        <sz val="11"/>
        <rFont val="宋体"/>
        <charset val="134"/>
      </rPr>
      <t>白塔畈镇</t>
    </r>
    <r>
      <rPr>
        <sz val="11"/>
        <rFont val="Times New Roman"/>
        <charset val="134"/>
      </rPr>
      <t xml:space="preserve">
</t>
    </r>
    <r>
      <rPr>
        <sz val="11"/>
        <rFont val="宋体"/>
        <charset val="134"/>
      </rPr>
      <t>梅山镇</t>
    </r>
    <r>
      <rPr>
        <sz val="11"/>
        <rFont val="Times New Roman"/>
        <charset val="134"/>
      </rPr>
      <t xml:space="preserve">
</t>
    </r>
    <r>
      <rPr>
        <sz val="11"/>
        <rFont val="宋体"/>
        <charset val="134"/>
      </rPr>
      <t>铁冲乡</t>
    </r>
  </si>
  <si>
    <r>
      <rPr>
        <sz val="11"/>
        <rFont val="宋体"/>
        <charset val="134"/>
      </rPr>
      <t>村集体购置水稻原种烘干设备【链接</t>
    </r>
    <r>
      <rPr>
        <sz val="11"/>
        <rFont val="Times New Roman"/>
        <charset val="134"/>
      </rPr>
      <t>3</t>
    </r>
    <r>
      <rPr>
        <sz val="11"/>
        <rFont val="宋体"/>
        <charset val="134"/>
      </rPr>
      <t>个村集体经济】</t>
    </r>
  </si>
  <si>
    <t>60万元/村</t>
  </si>
  <si>
    <r>
      <rPr>
        <sz val="11"/>
        <rFont val="Times New Roman"/>
        <charset val="134"/>
      </rPr>
      <t>2025</t>
    </r>
    <r>
      <rPr>
        <sz val="11"/>
        <rFont val="宋体"/>
        <charset val="134"/>
      </rPr>
      <t>年</t>
    </r>
    <r>
      <rPr>
        <sz val="11"/>
        <rFont val="Times New Roman"/>
        <charset val="134"/>
      </rPr>
      <t>3</t>
    </r>
    <r>
      <rPr>
        <sz val="11"/>
        <rFont val="宋体"/>
        <charset val="134"/>
      </rPr>
      <t>月</t>
    </r>
    <r>
      <rPr>
        <sz val="11"/>
        <rFont val="Times New Roman"/>
        <charset val="134"/>
      </rPr>
      <t>-10</t>
    </r>
    <r>
      <rPr>
        <sz val="11"/>
        <rFont val="宋体"/>
        <charset val="134"/>
      </rPr>
      <t>月</t>
    </r>
  </si>
  <si>
    <t>受益脱贫人口不低于1500人，项目使用年限10年</t>
  </si>
  <si>
    <t>通过提高村集体自主经营能力，进一步提高产能，通过收购原料、务工就业带动群众增收</t>
  </si>
  <si>
    <t>（五）</t>
  </si>
  <si>
    <t>金融帮扶</t>
  </si>
  <si>
    <t>小额扶贫贷款贴息</t>
  </si>
  <si>
    <t>对脱贫户小额贷款给予贴息</t>
  </si>
  <si>
    <t>贴息70%</t>
  </si>
  <si>
    <t>受益脱贫户8200户</t>
  </si>
  <si>
    <t>通过资金扶持，促进农户发展产业增收</t>
  </si>
  <si>
    <t>（六）</t>
  </si>
  <si>
    <t>千万工程</t>
  </si>
  <si>
    <t>大湾村茶叶基地提升项目【大湾村杆线序化】</t>
  </si>
  <si>
    <t>花石乡政府</t>
  </si>
  <si>
    <t>大湾村</t>
  </si>
  <si>
    <t>大湾村沿线茶叶基地建设等</t>
  </si>
  <si>
    <t>步道150元/平方米，茶园3000元/亩</t>
  </si>
  <si>
    <r>
      <rPr>
        <sz val="11"/>
        <rFont val="Times New Roman"/>
        <charset val="134"/>
      </rPr>
      <t>2025</t>
    </r>
    <r>
      <rPr>
        <sz val="11"/>
        <rFont val="宋体"/>
        <charset val="134"/>
      </rPr>
      <t>年</t>
    </r>
    <r>
      <rPr>
        <sz val="11"/>
        <rFont val="Times New Roman"/>
        <charset val="134"/>
      </rPr>
      <t>1</t>
    </r>
    <r>
      <rPr>
        <sz val="11"/>
        <rFont val="宋体"/>
        <charset val="134"/>
      </rPr>
      <t>月</t>
    </r>
    <r>
      <rPr>
        <sz val="11"/>
        <rFont val="Times New Roman"/>
        <charset val="134"/>
      </rPr>
      <t>-5</t>
    </r>
    <r>
      <rPr>
        <sz val="11"/>
        <rFont val="宋体"/>
        <charset val="134"/>
      </rPr>
      <t>月</t>
    </r>
  </si>
  <si>
    <t>受益脱贫人口45人，人均增收500元</t>
  </si>
  <si>
    <t>促进茶产业发展，带动农户务工就业增收</t>
  </si>
  <si>
    <t>县科商工信局</t>
  </si>
  <si>
    <t>西茶谷民宿营地建设项目【面冲精品示范村技术设施提升项目】</t>
  </si>
  <si>
    <t>油坊店乡政府</t>
  </si>
  <si>
    <t>面冲村</t>
  </si>
  <si>
    <t>新建柏油道路2300平方米，生态停车场1250平方米，生态挡墙2000立方米，台阶750平方米，雨污水管网500米及污水处理设施等</t>
  </si>
  <si>
    <t>柏油路120万元/公里,浆砌石550元/立方米，混凝土700元/立方米</t>
  </si>
  <si>
    <t>受益脱贫人口145人，项目使用年限10年</t>
  </si>
  <si>
    <t>发展乡村旅游，带动脱贫户就业增收</t>
  </si>
  <si>
    <t>县文旅体育局</t>
  </si>
  <si>
    <t>燕子河镇乡村振兴茶园加工基地扩建项目</t>
  </si>
  <si>
    <t>燕子河镇政府</t>
  </si>
  <si>
    <t>龙马村</t>
  </si>
  <si>
    <r>
      <rPr>
        <sz val="11"/>
        <rFont val="宋体"/>
        <charset val="134"/>
      </rPr>
      <t>扩建茶厂</t>
    </r>
    <r>
      <rPr>
        <sz val="11"/>
        <rFont val="Times New Roman"/>
        <charset val="134"/>
      </rPr>
      <t>1500</t>
    </r>
    <r>
      <rPr>
        <sz val="11"/>
        <rFont val="宋体"/>
        <charset val="134"/>
      </rPr>
      <t>平方米及配套设施</t>
    </r>
  </si>
  <si>
    <t>厂房2000元/平方米</t>
  </si>
  <si>
    <t>受益脱贫户20人，户均增收1000元</t>
  </si>
  <si>
    <t>通过提高产能，增加周边茶农鲜叶收购量，带动茶农增收；增加用工，带动增收</t>
  </si>
  <si>
    <t>龙马村特色产业基地建设项目【龙马健身广场】</t>
  </si>
  <si>
    <t>新建护岸1处长33米，高2.5米，排水沟130米，护栏125米及相关设施等</t>
  </si>
  <si>
    <t>混凝土650元/立方米；护岸550元/立方米；排水沟400元/米</t>
  </si>
  <si>
    <r>
      <rPr>
        <sz val="11"/>
        <rFont val="Times New Roman"/>
        <charset val="134"/>
      </rPr>
      <t>2025</t>
    </r>
    <r>
      <rPr>
        <sz val="11"/>
        <rFont val="宋体"/>
        <charset val="134"/>
      </rPr>
      <t>年</t>
    </r>
    <r>
      <rPr>
        <sz val="11"/>
        <rFont val="Times New Roman"/>
        <charset val="134"/>
      </rPr>
      <t>1</t>
    </r>
    <r>
      <rPr>
        <sz val="11"/>
        <rFont val="宋体"/>
        <charset val="134"/>
      </rPr>
      <t>月</t>
    </r>
    <r>
      <rPr>
        <sz val="11"/>
        <rFont val="Times New Roman"/>
        <charset val="134"/>
      </rPr>
      <t>-8</t>
    </r>
    <r>
      <rPr>
        <sz val="11"/>
        <rFont val="宋体"/>
        <charset val="134"/>
      </rPr>
      <t>月</t>
    </r>
  </si>
  <si>
    <t>受益脱贫人口405人，项目使用年限10年</t>
  </si>
  <si>
    <t>促进特色农产品产业发展，带动农户就业和发展增收</t>
  </si>
  <si>
    <t>县茶美中心</t>
  </si>
  <si>
    <t>龙马村高山有机稻基地提升项目【龙马村杆线序化】</t>
  </si>
  <si>
    <t>新建边沟、生态护岸180米及相关设施建设等</t>
  </si>
  <si>
    <t>混凝土650元/立方米；护岸550元/立方米，排水沟400元/米</t>
  </si>
  <si>
    <t>受益脱贫人口325人，项目使用年限10年</t>
  </si>
  <si>
    <t>促进农业产业发展，带动周边农户就业和发展增收</t>
  </si>
  <si>
    <t>龙马村乡村旅游产业提升项目【新增街道改造】</t>
  </si>
  <si>
    <t xml:space="preserve">龙马 </t>
  </si>
  <si>
    <t>下院居民组沿线生态护岸、挡墙及相关设施建设等</t>
  </si>
  <si>
    <t>混凝土650元/立方米；护岸550元/立方米</t>
  </si>
  <si>
    <t>受益脱贫人口223人，项目使用年限10年</t>
  </si>
  <si>
    <t>改善农户生活条件，带动产业发展，提高村集体经济收入，带动农户发展旅游、就业、产业增收</t>
  </si>
  <si>
    <t>燕子河镇龙马村旅游产业配套项目</t>
  </si>
  <si>
    <t>新建沥青道路2000米，均宽5.5米，建设科教研学基地配套设施等</t>
  </si>
  <si>
    <t>受益脱贫100户，项目使用年限15年</t>
  </si>
  <si>
    <t>龙马村农产品展示展销体验中心项目</t>
  </si>
  <si>
    <t>追加2024年龙马村农产品展示展销体验中心项目缺口</t>
  </si>
  <si>
    <t>龙马和美乡村文旅驿站项目</t>
  </si>
  <si>
    <t>追加2024年龙马和美乡村文旅驿站项目缺口</t>
  </si>
  <si>
    <t>龙马村旅游设施配套项目</t>
  </si>
  <si>
    <t>追加2024年龙马村旅游设施配套项目缺口</t>
  </si>
  <si>
    <t>丁埠村旅游产业道路提升项目【马丁公路】</t>
  </si>
  <si>
    <t>丁埠村</t>
  </si>
  <si>
    <t>新建错车道200平方米、混凝土挡墙500立方米、波形梁护栏1500米等</t>
  </si>
  <si>
    <t>混凝土700元/立方米</t>
  </si>
  <si>
    <t>受益脱贫人口15人，项目使用年限10年</t>
  </si>
  <si>
    <t>促进产业发展，带动农户发展旅游增收</t>
  </si>
  <si>
    <t>县交通局</t>
  </si>
  <si>
    <t>丁埠村生态旅游产业促进项目【污水处理及人居环境】</t>
  </si>
  <si>
    <t>新建污水处理设施131处，休闲观光步道4000米及相关旅游公共服务设施等</t>
  </si>
  <si>
    <t>污水处理设施4200/处</t>
  </si>
  <si>
    <t>受益脱贫人口20人，项目使用年限10年</t>
  </si>
  <si>
    <t>改善人居环境，带动农户发展旅游增收</t>
  </si>
  <si>
    <t>丁埠村立夏节起义景区改造提升项目【街道立面改造】</t>
  </si>
  <si>
    <t>新建生态步道8000平方米、亮化及公共服务设施等</t>
  </si>
  <si>
    <t>生态步道320/平方米</t>
  </si>
  <si>
    <t>受益脱贫人口12人，项目使用年限10年</t>
  </si>
  <si>
    <t>完善相关设施，带动农户发展旅游增收</t>
  </si>
  <si>
    <t>丁埠村粉丝传统工艺传承加工项目</t>
  </si>
  <si>
    <t>改造粉丝加工厂1200平方米及相关建设等</t>
  </si>
  <si>
    <t>厂房400元/平方米</t>
  </si>
  <si>
    <t>受益脱贫户10户，户均增收1000元</t>
  </si>
  <si>
    <t>通过延伸产业链条，带动群众增收</t>
  </si>
  <si>
    <t>铁冲村红色景区改造提升项目</t>
  </si>
  <si>
    <t>铁冲乡政府</t>
  </si>
  <si>
    <t>铁冲村</t>
  </si>
  <si>
    <t>改造提升“军区帮扶事迹展厅”、“研学会议厅”等功能为一体的红色教育研学基地和户外拓展露营地4000平方米等</t>
  </si>
  <si>
    <t>露营地200元/平方米</t>
  </si>
  <si>
    <t>受益脱贫人口62人，项目使用年限10年</t>
  </si>
  <si>
    <t>促进旅游业发展，增加村集体经济和农户增收</t>
  </si>
  <si>
    <t>铁冲乡高畈民俗体验中心提升项目</t>
  </si>
  <si>
    <t>高畈村</t>
  </si>
  <si>
    <t>改造提升民俗体验中心245平方米等</t>
  </si>
  <si>
    <t>2000元/平方米</t>
  </si>
  <si>
    <t>受益脱贫人口12人，村集体经济增收2万元</t>
  </si>
  <si>
    <t>丰富群众文化生活，增加村集体经济和农户增收</t>
  </si>
  <si>
    <t>铁冲乡望春谷旅游设施提升项目</t>
  </si>
  <si>
    <t>李桥村</t>
  </si>
  <si>
    <t>新建生态停车场1处、生态步道300米，沥青道路2400平方米，栈道维修、拦水坝、生态护岸及相关设施等</t>
  </si>
  <si>
    <t>混凝土700元/立方米，步道500元/米</t>
  </si>
  <si>
    <t>受益脱贫人口45人，项目使用年限10年</t>
  </si>
  <si>
    <t>熊家河村特色农业设施提升项目</t>
  </si>
  <si>
    <t>全军乡政府</t>
  </si>
  <si>
    <t>熊家河村</t>
  </si>
  <si>
    <t>以股权投资方式支持金佰粒粮贸公司改造提升蔬菜基地100亩</t>
  </si>
  <si>
    <t>150万元/村</t>
  </si>
  <si>
    <t>受益脱贫人口50人，项目使用年限10年</t>
  </si>
  <si>
    <t>通过股权投资、就业务工等方式带动农户及村集体经济增收</t>
  </si>
  <si>
    <t>熊家河村红色研学基地提升项目【美丽庭院】</t>
  </si>
  <si>
    <t>新建生态停车场2000平方米、排水沟、护岸及相关设施等</t>
  </si>
  <si>
    <r>
      <rPr>
        <sz val="11"/>
        <rFont val="宋体"/>
        <charset val="134"/>
      </rPr>
      <t>混凝土</t>
    </r>
    <r>
      <rPr>
        <sz val="11"/>
        <rFont val="Times New Roman"/>
        <charset val="134"/>
      </rPr>
      <t>700</t>
    </r>
    <r>
      <rPr>
        <sz val="11"/>
        <rFont val="宋体"/>
        <charset val="134"/>
      </rPr>
      <t>元</t>
    </r>
    <r>
      <rPr>
        <sz val="11"/>
        <rFont val="Times New Roman"/>
        <charset val="134"/>
      </rPr>
      <t>/</t>
    </r>
    <r>
      <rPr>
        <sz val="11"/>
        <rFont val="宋体"/>
        <charset val="134"/>
      </rPr>
      <t>立方米</t>
    </r>
  </si>
  <si>
    <r>
      <rPr>
        <sz val="11"/>
        <rFont val="宋体"/>
        <charset val="134"/>
      </rPr>
      <t>受益脱贫户</t>
    </r>
    <r>
      <rPr>
        <sz val="11"/>
        <rFont val="Times New Roman"/>
        <charset val="134"/>
      </rPr>
      <t>300</t>
    </r>
    <r>
      <rPr>
        <sz val="11"/>
        <rFont val="宋体"/>
        <charset val="134"/>
      </rPr>
      <t>人，项目使用年限</t>
    </r>
    <r>
      <rPr>
        <sz val="11"/>
        <rFont val="Times New Roman"/>
        <charset val="134"/>
      </rPr>
      <t>10</t>
    </r>
    <r>
      <rPr>
        <sz val="11"/>
        <rFont val="宋体"/>
        <charset val="134"/>
      </rPr>
      <t>年</t>
    </r>
  </si>
  <si>
    <t>提高旅游接待水平，带动当地文旅产业发展，提高人均收入</t>
  </si>
  <si>
    <t>熊家河村研学基地项目</t>
  </si>
  <si>
    <t>追加2024年熊家河村研学基地项目缺口</t>
  </si>
  <si>
    <t>“金寨白叶”茶展销服务提升项目【村史馆】</t>
  </si>
  <si>
    <t>古碑镇政府</t>
  </si>
  <si>
    <t>宋河村</t>
  </si>
  <si>
    <t>改造提升“金寨白叶”茶晾晒车间约60平方米及相关设施等</t>
  </si>
  <si>
    <t>600元/平方米</t>
  </si>
  <si>
    <t>受益脱贫人口150人，项目使用年限10年。</t>
  </si>
  <si>
    <t>完善基础设施，带动群众增收。</t>
  </si>
  <si>
    <t>夏清·金竹湾民宿配套项目【杆线序化】</t>
  </si>
  <si>
    <t>金竹湾民宿及其周边公共服务设施建设等</t>
  </si>
  <si>
    <t>每公里10万元</t>
  </si>
  <si>
    <t>完善相关设施，带动农户发展旅游增收。</t>
  </si>
  <si>
    <t>响洪甸村茶园品质提升项目</t>
  </si>
  <si>
    <t>响洪甸村</t>
  </si>
  <si>
    <t>追加2024年响洪甸村茶园品质提升项目缺口</t>
  </si>
  <si>
    <t>（七）</t>
  </si>
  <si>
    <t>旅游产业</t>
  </si>
  <si>
    <t>徐冲村蔬菜产业提升项目【现场会人居环境】</t>
  </si>
  <si>
    <t>新建蔬菜基地排水沟240米、生产道路600平方米、土壤改良240亩及相关设施等</t>
  </si>
  <si>
    <t>混凝土600元/立方米，生产路130元/平方米</t>
  </si>
  <si>
    <t>受益脱贫户60户，户均增收3000元</t>
  </si>
  <si>
    <t>促进蔬菜产业发展，带动农户发展增收</t>
  </si>
  <si>
    <t>梅山村旅游道路提升项目【老水泥厂】</t>
  </si>
  <si>
    <t>梅山镇</t>
  </si>
  <si>
    <t>整修旅游道路2000米，新建排水沟800米及相关旅游服务设施等</t>
  </si>
  <si>
    <t>受益脱贫户8户，户均增收1000元</t>
  </si>
  <si>
    <t>促进旅游产业发展，带动农户发展增收</t>
  </si>
  <si>
    <t>县综合行政执法局</t>
  </si>
  <si>
    <t>小南京村水果产业设施提升项目【现场会人居环境】</t>
  </si>
  <si>
    <t>水果大棚改造提升50亩，新建排水沟2000米、生产道路420平方米、更换水果摊点设施10处及相关设施等</t>
  </si>
  <si>
    <t>受益脱贫户45户，户均增收2500元</t>
  </si>
  <si>
    <t>促进水果产业发展，带动农户发展增收</t>
  </si>
  <si>
    <t>永安寨民宿提升项目【省级中心村】</t>
  </si>
  <si>
    <t>吴家店镇政府</t>
  </si>
  <si>
    <t>包畈村</t>
  </si>
  <si>
    <t>改造护坡820平方米、道路沿线提升1600平方米、维修停车场900平方米、休闲活动平台1处等</t>
  </si>
  <si>
    <t>受益脱贫人口40人，项目使用年限10年</t>
  </si>
  <si>
    <t>联农带农机制：改善人居环境，提升农户幸福感、满意度</t>
  </si>
  <si>
    <t>马石田园综合体提升项目【省级中心村】</t>
  </si>
  <si>
    <t>天堂寨镇政府</t>
  </si>
  <si>
    <t>马石村</t>
  </si>
  <si>
    <t>村庄道路黑色化提升3950平方米，新建停车位90平方米、人行道路硬化提升600平方米、活动场所改造提升420平方米等</t>
  </si>
  <si>
    <t>道路黑色化80元/平方米，停车位170元/平方米，硬化100元/平方米</t>
  </si>
  <si>
    <t>受益352人，其中脱贫人口18户56人，项目使用年限8年</t>
  </si>
  <si>
    <t>改善村庄人居环境，带动居民农文旅融合发展增收</t>
  </si>
  <si>
    <t>河西村中药材产业提升项目【省级中心村】</t>
  </si>
  <si>
    <t>河西村</t>
  </si>
  <si>
    <t>新建排水沟220米，涵管校正150米，整修灌溉塘4口，产业基地平整2000平方米等</t>
  </si>
  <si>
    <t>排水沟280元/米，场地平整30元/平方米，混凝土600元/立方米</t>
  </si>
  <si>
    <t>受益脱贫人口30人，项目使用年限10年；联农带农机制</t>
  </si>
  <si>
    <t>促进中药材产业发展，带动农户发展增收</t>
  </si>
  <si>
    <t>油坊店乡村旅游提升项目【油坊店至西莲杆线序化】</t>
  </si>
  <si>
    <t>油店村
西莲村</t>
  </si>
  <si>
    <t>中国红岭旅游公路公共服务设施建设等</t>
  </si>
  <si>
    <t>受益脱贫人口52人，项目使用年限10年</t>
  </si>
  <si>
    <t>桃岭乡村旅游提升项目【金桃路杆线序化】</t>
  </si>
  <si>
    <t>桃岭乡</t>
  </si>
  <si>
    <t>精品旅游线路公共服务设施建设等</t>
  </si>
  <si>
    <t>建设成本10万元/每公里</t>
  </si>
  <si>
    <t>受益脱贫人口120人，项目使用年限10年</t>
  </si>
  <si>
    <t>发展乡村旅游，带动周边群众增收</t>
  </si>
  <si>
    <t>杜鹃岭乡村旅游提升项目【观景平台】</t>
  </si>
  <si>
    <t>新建生态停车场1处，步道60米，护栏80米，坡面整修及相关旅游设施等</t>
  </si>
  <si>
    <t>护栏600元/米，步道500元/米</t>
  </si>
  <si>
    <t>受益脱贫人口35人，项目使用年限10年</t>
  </si>
  <si>
    <t>汤家汇镇焦园旅游驿站提升项目【观景平台】</t>
  </si>
  <si>
    <t xml:space="preserve">汤家汇镇政府
</t>
  </si>
  <si>
    <t>泗道河村</t>
  </si>
  <si>
    <t>新建挡墙80米、停车场破损修复约150平方米、排水设施建设等</t>
  </si>
  <si>
    <t>混凝土600元/立方米，停车场修复260/平方米</t>
  </si>
  <si>
    <t>人居环境</t>
  </si>
  <si>
    <t>元冲村基础设施提升项目【现场会人居环境】</t>
  </si>
  <si>
    <t>元冲村</t>
  </si>
  <si>
    <t>新建护岸长65米、排水沟长26米、硬化面积900平方米及相关设施建设等</t>
  </si>
  <si>
    <t>浆砌石550元/立方米，混凝土700元/立方米</t>
  </si>
  <si>
    <t>受益脱贫人口31人，项目使用年限10年</t>
  </si>
  <si>
    <t>改善人居环境，提升农户幸福感、满意度</t>
  </si>
  <si>
    <t>流波䃥镇乡村旅游提升项目【杆线序化】</t>
  </si>
  <si>
    <t>流波村
张冲村
黄畈村</t>
  </si>
  <si>
    <t>受益脱贫人口150人，项目使用年限10年</t>
  </si>
  <si>
    <t>青山镇乡村旅游提升项目【杆线序化】</t>
  </si>
  <si>
    <t>青山镇政府</t>
  </si>
  <si>
    <t>尧塘村
青山村</t>
  </si>
  <si>
    <t>受益脱贫人口110人，项目使用年限10年</t>
  </si>
  <si>
    <t>二</t>
  </si>
  <si>
    <t>能力提升</t>
  </si>
  <si>
    <t>教育帮扶</t>
  </si>
  <si>
    <t>雨露计划</t>
  </si>
  <si>
    <t>对中、高职脱贫学生给与补助</t>
  </si>
  <si>
    <t>每人每学期1500元</t>
  </si>
  <si>
    <t>受益脱贫脱贫户、监测户1833人，人均增收3000元</t>
  </si>
  <si>
    <t>资助脱贫学生中职高职教育，提高就业能力，增加就业收入</t>
  </si>
  <si>
    <t>就业帮扶</t>
  </si>
  <si>
    <t>公益性岗位</t>
  </si>
  <si>
    <t>县人社局</t>
  </si>
  <si>
    <t>脱贫户、监测户村级公益性岗位劳务就业补助</t>
  </si>
  <si>
    <t>人均3600元/年</t>
  </si>
  <si>
    <t>受益脱贫户、监测户12000户</t>
  </si>
  <si>
    <t>拓宽就业渠道，促进脱贫劳动力就业增收，激发农户内生动力</t>
  </si>
  <si>
    <t>就业奖补</t>
  </si>
  <si>
    <t>脱贫户和监测户跨省就业就业补助等</t>
  </si>
  <si>
    <t>人均500元/年</t>
  </si>
  <si>
    <t>受益脱贫户、监测户7500人</t>
  </si>
  <si>
    <t>支持脱贫户、监测户县内外就业，促进就业增收</t>
  </si>
  <si>
    <t>三</t>
  </si>
  <si>
    <t>基础设施</t>
  </si>
  <si>
    <t>以工代赈</t>
  </si>
  <si>
    <t>六安市金寨县吴家店镇农业产业配套设施提升项目</t>
  </si>
  <si>
    <t>古堂村</t>
  </si>
  <si>
    <t>新建砂石路1616米，混凝土道路白改黑320米，新建及拆除重建护岸900米，沟渠清淤疏浚950米，新建排水沟140米，新建蓄水堰4座，新建人行桥1座</t>
  </si>
  <si>
    <t>护岸700元/立方米</t>
  </si>
  <si>
    <t>带动124人群众务工就业，发放劳务报酬占下达计划资金30%以上，项目使用年限10年</t>
  </si>
  <si>
    <t>改善农业产业基础设施条件，降低生产生活成本，带动农户就业增收</t>
  </si>
  <si>
    <t>县发改委</t>
  </si>
  <si>
    <t>六安市金寨县白塔畈镇龙泉人居环境整治项目</t>
  </si>
  <si>
    <t>白塔畈镇政府</t>
  </si>
  <si>
    <t>中心村</t>
  </si>
  <si>
    <t>铺设DN300HDPE双壁波纹管1550米，配套700检查井75个；铺设DN110UPVC管接户管总共约600米，配套450*450检查井26个；分区建设LxB=11.46x3.55米、总高1.5米生态湿地处理设施1个；现状空地铺装硬化970平方米，连算雨水口排水沟80米、路面拓宽340平方米以及垃圾清运等附属工程</t>
  </si>
  <si>
    <t>波纹管75元/米，
检查井3500元/个，生态湿地52000元</t>
  </si>
  <si>
    <t>带动60人群众务工就业，发放劳务报酬占下达计划资金30%以上，项目使用年限10年</t>
  </si>
  <si>
    <t>六安市金寨县梅山镇徐冲道路基础设施提升项目</t>
  </si>
  <si>
    <t>新建入户道路3898米，配套建设路基防护、排水沟等附属设施</t>
  </si>
  <si>
    <t>50万/公里</t>
  </si>
  <si>
    <t>带动62人群众务工就业，发放劳务报酬占下达计划资金30%以上，项目使用年限10年</t>
  </si>
  <si>
    <t>金寨县九寨峰国有林场森林旅游及自然体验项目</t>
  </si>
  <si>
    <t>九寨峰国有林场鲍家窝分场</t>
  </si>
  <si>
    <r>
      <rPr>
        <sz val="11"/>
        <rFont val="宋体"/>
        <charset val="134"/>
      </rPr>
      <t>环境整治（绿化提升及生态停车位）</t>
    </r>
    <r>
      <rPr>
        <sz val="11"/>
        <rFont val="Times New Roman"/>
        <charset val="134"/>
      </rPr>
      <t>2000</t>
    </r>
    <r>
      <rPr>
        <sz val="11"/>
        <rFont val="宋体"/>
        <charset val="134"/>
      </rPr>
      <t>平方米；生态修复</t>
    </r>
    <r>
      <rPr>
        <sz val="11"/>
        <rFont val="Times New Roman"/>
        <charset val="134"/>
      </rPr>
      <t xml:space="preserve"> </t>
    </r>
    <r>
      <rPr>
        <sz val="11"/>
        <rFont val="宋体"/>
        <charset val="134"/>
      </rPr>
      <t>（水毁道路修复）</t>
    </r>
    <r>
      <rPr>
        <sz val="11"/>
        <rFont val="Times New Roman"/>
        <charset val="134"/>
      </rPr>
      <t>2000</t>
    </r>
    <r>
      <rPr>
        <sz val="11"/>
        <rFont val="宋体"/>
        <charset val="134"/>
      </rPr>
      <t>平方米；安全防护设施（防洪墙及排水设施）</t>
    </r>
    <r>
      <rPr>
        <sz val="11"/>
        <rFont val="Times New Roman"/>
        <charset val="134"/>
      </rPr>
      <t>80</t>
    </r>
    <r>
      <rPr>
        <sz val="11"/>
        <rFont val="宋体"/>
        <charset val="134"/>
      </rPr>
      <t>米</t>
    </r>
  </si>
  <si>
    <t>混凝土700元/立方米，环境整治400元/平方米</t>
  </si>
  <si>
    <t>林场受益职工不低于10人</t>
  </si>
  <si>
    <t>改善提升林场环境，助力森林康养观光旅游产业发展，带动周边群众增收</t>
  </si>
  <si>
    <t>安全饮水</t>
  </si>
  <si>
    <t>南溪夹河水厂工程</t>
  </si>
  <si>
    <t>县水利局</t>
  </si>
  <si>
    <t>吴湾村</t>
  </si>
  <si>
    <t>新建日供水1万立方米自来水厂一座，包含新建取水坝（与龙腾水厂取水头改造合并）、原水管道、水厂、清水管道、增压站等</t>
  </si>
  <si>
    <t>受益人口4.6万人</t>
  </si>
  <si>
    <t>改善群众用水条件，促进饮水安全</t>
  </si>
  <si>
    <t>油坊店乡基础设施提升项目【现场会】</t>
  </si>
  <si>
    <t>全乡</t>
  </si>
  <si>
    <t>道路硬化2000平方米，广告牌维修120处及标识标牌改造提升，导视系统牌32套、一池一地改造200户及零星小型项目维修提升等</t>
  </si>
  <si>
    <t>混凝土硬化125元/平方米</t>
  </si>
  <si>
    <t>受益脱贫人口162人，项目使用年限10年</t>
  </si>
  <si>
    <t>油坊店乡村旅游提升项目【现场会】</t>
  </si>
  <si>
    <t>龚冲村
元冲村</t>
  </si>
  <si>
    <t>受益脱贫人口37人，项目使用年限10年</t>
  </si>
  <si>
    <t>油坊店乡道路整治提升项目【杆线序化】</t>
  </si>
  <si>
    <t>油店、黄良、朱堂、周院等6个村</t>
  </si>
  <si>
    <t>受益脱贫人口206人，项目使用年限10年</t>
  </si>
  <si>
    <t>油坊店乡公共服务提升项目【国防光缆】</t>
  </si>
  <si>
    <t>乡村人居环境整治等</t>
  </si>
  <si>
    <t>受益脱贫人口28人，项目使用年限10年</t>
  </si>
  <si>
    <t>梅山镇公共服务设施项目【现场会】</t>
  </si>
  <si>
    <t>汪冲村
船冲村</t>
  </si>
  <si>
    <t>新建7蹲位公厕1个、农民活动场所2500平方米、停车位6个，排水沟等相关配套设施</t>
  </si>
  <si>
    <t>受益脱贫人口24人，项目使用年限10年</t>
  </si>
  <si>
    <t>梅山镇乡村人居环境整治项目现场会】</t>
  </si>
  <si>
    <t>徐冲村
小南京村</t>
  </si>
  <si>
    <t>12.5万元/公里</t>
  </si>
  <si>
    <t>受益脱贫人口78人，项目使用年限10年</t>
  </si>
  <si>
    <t>梅山镇人居环境整治项目【改厕】</t>
  </si>
  <si>
    <t>全镇</t>
  </si>
  <si>
    <t>新建1立方米小型生态湿地80个，栽种石菖蒲80平方米，埋设塑料化粪池440个，地面硬化285平方米，埋设PVC管1710米等</t>
  </si>
  <si>
    <t>改善人居环境，提高群众幸福感</t>
  </si>
  <si>
    <t>麻埠镇人居环境整治项目【改厕】</t>
  </si>
  <si>
    <t>新建1立方米小型生态湿地251个，栽种石菖蒲251平方米，埋设塑料化粪池795个，地面硬化526平方米，埋设PVC管3160米等</t>
  </si>
  <si>
    <t>受益脱贫人口400人，项目使用年限10年</t>
  </si>
  <si>
    <t>油坊店乡环境整治提升项目【改厕】</t>
  </si>
  <si>
    <t>新建1立方米小型生态湿地80个，栽种石菖蒲80平方米，埋设塑料化粪池340个，地面硬化215平方米，埋设PVC管1290米等</t>
  </si>
  <si>
    <t>受益脱贫人口180人，项目使用年限10年</t>
  </si>
  <si>
    <t>燕子河镇人居环境整治项目【改厕】</t>
  </si>
  <si>
    <t>新建1立方米小型生态湿地120个，栽种石菖蒲120平方米，埋设塑料化粪池380个，地面硬化250平方米，埋设PVC管1500米等</t>
  </si>
  <si>
    <t>受益脱贫人口195人，项目使用年限10年</t>
  </si>
  <si>
    <t>古碑镇人居环境整治项目【改厕】</t>
  </si>
  <si>
    <t>新建1立方米小型生态湿地21个，栽种石菖蒲21平方米，埋设塑料化粪池324个，地面硬化212平方米，埋设PVC管1275米等</t>
  </si>
  <si>
    <t>受益脱贫人口105人，项目使用年限10年</t>
  </si>
  <si>
    <t>槐树湾乡人居环境整治项目【改厕】</t>
  </si>
  <si>
    <t>新建埋设塑料化粪池240个，地面硬化160平方米，埋设PVC管960米等</t>
  </si>
  <si>
    <t>受益脱贫人口68人，项目使用年限10年</t>
  </si>
  <si>
    <t>南溪镇人居环境整治项目【改厕】</t>
  </si>
  <si>
    <t>新建1立方米小型生态湿地121个，栽种石菖蒲121平方米，埋设塑料化粪池376个，地面硬化250平方米，埋设PVC管1503米等</t>
  </si>
  <si>
    <t>受益脱贫人口90人，项目使用年限10年</t>
  </si>
  <si>
    <t>桃岭乡人居环境整治项目【改厕】</t>
  </si>
  <si>
    <t>新建1立方米小型生态湿地160个，栽种石菖蒲160平方米，埋设塑料化粪池532个，地面硬化348平方米，埋设PVC管2088米等</t>
  </si>
  <si>
    <t>铁冲乡人居环境整治项目【改厕】</t>
  </si>
  <si>
    <t>新建1立方米小型生态湿地67个，栽种石菖蒲67平方米，埋设塑料化粪池236个，地面硬化155平方米，埋设PVC管927米等</t>
  </si>
  <si>
    <t>生态湿地1000元/个</t>
  </si>
  <si>
    <t>受益脱贫人口77人，项目使用年限10年</t>
  </si>
  <si>
    <t>全军乡人居环境整治项目【改厕】</t>
  </si>
  <si>
    <t>新建1立方米小型生态湿地30个，栽种石菖蒲30平方米，埋设塑料化粪池140个，地面硬化90平方米，埋设PVC管540米等</t>
  </si>
  <si>
    <t>受益脱贫人口26人，项目使用年限10年</t>
  </si>
  <si>
    <t>村组道路</t>
  </si>
  <si>
    <t>油坊店至青山道路提升</t>
  </si>
  <si>
    <t>完成20500平方米道路维修，修复路面断板、边沟冲毁、路基冲空等水毁设施</t>
  </si>
  <si>
    <t>130元/平方米</t>
  </si>
  <si>
    <t>受益脱贫人口829人，项目使用年限10年</t>
  </si>
  <si>
    <t>改善人居环境，提升农户获得感、幸福感、安全感</t>
  </si>
  <si>
    <t>长源村道路改造项目【罗洁故居】</t>
  </si>
  <si>
    <t>长源村</t>
  </si>
  <si>
    <t>改造道路长1620米，宽5米，配套沿线排水沟1111米，挡土墙3541立方米，盖板涵1处，沿线涵管20处及交通标志标线等</t>
  </si>
  <si>
    <t>混凝土挡土墙560元/立方米；混凝土边沟600元/立方米</t>
  </si>
  <si>
    <t>受益脱贫人口80人，项目使用年限10年</t>
  </si>
  <si>
    <t>改善农户生产生活交通条件，提升农户幸福感</t>
  </si>
  <si>
    <t>维修加固白塔畈镇河北桥</t>
  </si>
  <si>
    <t>大岗村</t>
  </si>
  <si>
    <t>对长9米，宽5米桥梁进行两侧护栏更换</t>
  </si>
  <si>
    <t>1000元/平方米</t>
  </si>
  <si>
    <t>受益脱贫人口182人，项目使用年限10年</t>
  </si>
  <si>
    <t>维修加固花石乡张北桥</t>
  </si>
  <si>
    <t>黄堰村</t>
  </si>
  <si>
    <t>对长10米，宽5米桥梁进行桥面系加固维修</t>
  </si>
  <si>
    <t>受益脱贫人口310人，项目使用年限10年</t>
  </si>
  <si>
    <t>改善农户生活及出行条件，提升农户安全感、幸福感</t>
  </si>
  <si>
    <t>维修加固梅山镇金庄桥</t>
  </si>
  <si>
    <t>三合河村</t>
  </si>
  <si>
    <t>对长19米，宽6米桥梁进行两侧护栏更换</t>
  </si>
  <si>
    <t>受益脱贫人口227人，项目使用10年</t>
  </si>
  <si>
    <t>维修加固南溪镇黄塝桥</t>
  </si>
  <si>
    <t>南湾村</t>
  </si>
  <si>
    <t>对长35米宽6米桥梁进行桥面系加固维修</t>
  </si>
  <si>
    <t>受益脱贫人口420人，项目使用年限10年</t>
  </si>
  <si>
    <t>四</t>
  </si>
  <si>
    <t>管理费</t>
  </si>
  <si>
    <t>项目管理费</t>
  </si>
  <si>
    <t>县财政局</t>
  </si>
  <si>
    <t>用于项目勘察设计、监理、审计费用</t>
  </si>
  <si>
    <t>根据项目投资补助</t>
  </si>
  <si>
    <t>受益脱贫人口20000人</t>
  </si>
  <si>
    <t>保障项目建设成效</t>
  </si>
  <si>
    <t>附件1</t>
  </si>
  <si>
    <t>金寨县2025年第二批财政衔接资金项目计划</t>
  </si>
  <si>
    <t>建设单位</t>
  </si>
  <si>
    <t>市级资金</t>
  </si>
  <si>
    <t>庐江资金</t>
  </si>
  <si>
    <t>乡村产业</t>
  </si>
  <si>
    <t>梅山镇白鹅产业发展项目</t>
  </si>
  <si>
    <t>建设标准化白鹅养殖棚舍15000平方米，繁育基地种鹅舍8000平方米，饲料仓库200平方米，以及其他相关配套设施【入股金寨丽源养殖有限公司，总投资800万元】</t>
  </si>
  <si>
    <t>优势特色产业倍增工程</t>
  </si>
  <si>
    <t>追加第一批农产品品牌创建项目资金【对“六安瓜片”重点乡镇进行GIS茶园测绘；建设“六安瓜片”溯源试点6个，配备溯源相关设备，在鲜叶收购和茶叶销售环节实行溯源管理】</t>
  </si>
  <si>
    <t>标准化茶叶加工厂改扩建奖补</t>
  </si>
  <si>
    <t>对新建1000平方米以上标准化茶叶加工厂，按不超过总投资的30%，最高不超过50万元给予奖补；对改扩建标准化茶叶加工厂，按不超过改造工程投资的30%，最高不超过20万元给予奖补</t>
  </si>
  <si>
    <t>大别山牛保种项目</t>
  </si>
  <si>
    <t>花园村</t>
  </si>
  <si>
    <t>改造种牛舍2栋，保种大别山牛基础母牛80头以上，种公牛10头以上</t>
  </si>
  <si>
    <t>茶叶机采茶一采多用示范</t>
  </si>
  <si>
    <t>油坊店乡</t>
  </si>
  <si>
    <t>开展茶叶鲜叶机采后，经机采茶鲜叶分选机分选后，进行分类加工制作示范1处</t>
  </si>
  <si>
    <t>农产品品质提升</t>
  </si>
  <si>
    <t>实施“两个替代”，推广使用有机肥等【开展“六安瓜片”茶园投入品管控和病虫害绿色防控2.2万亩】</t>
  </si>
  <si>
    <t>石斛组培室建设项目</t>
  </si>
  <si>
    <t>青山镇</t>
  </si>
  <si>
    <r>
      <rPr>
        <sz val="14"/>
        <rFont val="仿宋_GB2312"/>
        <charset val="134"/>
      </rPr>
      <t>新建框架结构石斛组培室房屋2000</t>
    </r>
    <r>
      <rPr>
        <sz val="14"/>
        <rFont val="宋体"/>
        <charset val="134"/>
      </rPr>
      <t>㎡</t>
    </r>
    <r>
      <rPr>
        <sz val="14"/>
        <rFont val="仿宋_GB2312"/>
        <charset val="134"/>
      </rPr>
      <t>，建设净化组培室1600</t>
    </r>
    <r>
      <rPr>
        <sz val="14"/>
        <rFont val="宋体"/>
        <charset val="134"/>
      </rPr>
      <t>㎡</t>
    </r>
    <r>
      <rPr>
        <sz val="14"/>
        <rFont val="仿宋_GB2312"/>
        <charset val="134"/>
      </rPr>
      <t>，添置灭菌设备1套，年培育石斛苗100万瓶</t>
    </r>
  </si>
  <si>
    <t>灵芝袋料无土栽培基地建设</t>
  </si>
  <si>
    <t>新建30亩钢架智能灵芝种植大棚，配齐立体种植设备，种植钢架1500米，喷灌全覆盖、灵芝初加工车间700平方米</t>
  </si>
  <si>
    <t>和美乡村</t>
  </si>
  <si>
    <t>高标准农田</t>
  </si>
  <si>
    <t>金寨县2025年高标准农田建设项目</t>
  </si>
  <si>
    <t>与2025年高标准农田项目合并实施</t>
  </si>
  <si>
    <t>五</t>
  </si>
  <si>
    <t>实施“两个替代”，推广使用有机肥等</t>
  </si>
  <si>
    <t>农产品标准化生产基地建设项目</t>
  </si>
  <si>
    <t>建设宜机化标准化生产基地3720亩</t>
  </si>
  <si>
    <t>六</t>
  </si>
  <si>
    <t>结余资金</t>
  </si>
  <si>
    <t>来源</t>
  </si>
  <si>
    <t>需求</t>
  </si>
  <si>
    <t>追加第一批农产品品牌创建项目资金【含“六安瓜片”溯源200万元】</t>
  </si>
  <si>
    <t>夏秋茶初、精制奖补</t>
  </si>
  <si>
    <t>对从事夏秋茶生产初、精制的茶叶经营主体根据生产量，给予生产奖补、茶叶机械购置奖补及贷款贴息</t>
  </si>
  <si>
    <t>特色产业贷款贴息</t>
  </si>
  <si>
    <t>县农业农村局
县中药产业中心</t>
  </si>
  <si>
    <t>对“农时贷”给与贷款贴息</t>
  </si>
  <si>
    <t>桑苗采购</t>
  </si>
  <si>
    <t>用于桑苗采购</t>
  </si>
  <si>
    <t>九曲岭茶叶交易平台</t>
  </si>
  <si>
    <t>建设茶叶交易平台4000平方米及配套设施</t>
  </si>
  <si>
    <t>梁山村旅游设施提升项目</t>
  </si>
  <si>
    <t>梁山村</t>
  </si>
  <si>
    <t>修复道路长115米宽5米，及相关配套</t>
  </si>
  <si>
    <t>梅山湖旅游设施提升项目</t>
  </si>
  <si>
    <t>金桃大桥节点:观景平台1处61平方米，强电入地100米，铺装提升900平方米，周边环境提升等。所需资金137.52万元
鼠子湾节点:生态停车位206平方米，路边观景台1处200平方米，新建步道2000米等;沿省道S443沿线，新建排水沟450米，配套拦水坎等基础设施。所需资金140万元。</t>
  </si>
  <si>
    <t>资金需求（万元）</t>
  </si>
  <si>
    <t>追加第一批农产品品牌创建项目资金【第一批已安排100万元】</t>
  </si>
  <si>
    <t>对特色产业贷款给予贷款贴息</t>
  </si>
  <si>
    <t>用于桑苗采购【缺口部分】</t>
  </si>
  <si>
    <t>按省级保种场标准改造保种场一座</t>
  </si>
  <si>
    <t>白塔畈镇白鹅产业发展项目</t>
  </si>
  <si>
    <t>楼冲村</t>
  </si>
  <si>
    <t>厂房建设、屠宰加工设备购置、冷库仓储、环保设施、直播销售设备购置【入股金寨蓝羽农业科技有限公司，总投资300万元】</t>
  </si>
  <si>
    <t>智库项目</t>
  </si>
  <si>
    <t>“六安瓜片”溯源试点项目</t>
  </si>
  <si>
    <t>建设溯源试点6个，配备溯源相关设备，并对“六安瓜片’鲜叶收购和茶叶销售环节实行溯源管理</t>
  </si>
  <si>
    <t>徐冲村工厂化养鱼项目</t>
  </si>
  <si>
    <t>蓄水区面积约 12000平方米，沉淀区面积约20000平方米，办公宿舍机房等建筑物面积约3000平方米，养殖区轻钢设施面积约70000平方米(内部池体:养殖池250平方约135口、400平方约90口)，配套建设管网、热交换等一系列配套设施【入股金寨和成渔业有限公司，总投资1.2亿元】</t>
  </si>
  <si>
    <t>含集体经济50万元</t>
  </si>
  <si>
    <t>开顺村南大塘综合治理项目</t>
  </si>
  <si>
    <t>开顺村</t>
  </si>
  <si>
    <t>开顺村南大塘综合治理，清淤，新建护岸及相关配套设施</t>
  </si>
  <si>
    <t>实施
地点</t>
  </si>
  <si>
    <t>市级资金（万元）</t>
  </si>
  <si>
    <t>茶产业</t>
  </si>
  <si>
    <t>各乡镇</t>
  </si>
  <si>
    <t>对新建1000平方米以上标准化茶叶加工厂，按不超过总投资的30%，给予最高不超过50万元奖补；对改扩建600平方米以上标准化茶叶加工厂，按不超过改造工程投资的30%，给予最高不超过20万元奖补</t>
  </si>
  <si>
    <t>新建茶厂最高不超过50万元；改扩建最高不超过20万元</t>
  </si>
  <si>
    <t>2025年5-12月</t>
  </si>
  <si>
    <t>受益脱贫户100户</t>
  </si>
  <si>
    <t>提高茶叶加工厂产能，通过收购鲜叶和提供工作岗位的方式带动群众</t>
  </si>
  <si>
    <t>黄良村</t>
  </si>
  <si>
    <t>50万元</t>
  </si>
  <si>
    <t>青山镇茅坪茶厂扩建</t>
  </si>
  <si>
    <t>茅坪村</t>
  </si>
  <si>
    <t>以资产收益方式支持扩建钢结构厂房600平方米，地坪固化升级改造1500平米及基础设施配套工程</t>
  </si>
  <si>
    <t>受益脱贫户、监测户120人，户均增收1000元，使用年限10年</t>
  </si>
  <si>
    <t>拓宽就业渠道，促进脱贫劳动力就业增收，激发农户内生动力。</t>
  </si>
  <si>
    <t>白鹅产业</t>
  </si>
  <si>
    <t>梅山镇白鹅产业发展</t>
  </si>
  <si>
    <t>以股权投资方式支持白鹅产业发展</t>
  </si>
  <si>
    <t>100万元/村
50万元/村</t>
  </si>
  <si>
    <t>受益脱贫户69人，项目使用年限10年</t>
  </si>
  <si>
    <t>通过土地流转、带动务工等方式带动农户增收</t>
  </si>
  <si>
    <t>白塔畈镇白鹅产业发展</t>
  </si>
  <si>
    <t>100万/村</t>
  </si>
  <si>
    <t>受益人口115人，受益脱贫人口41人，受益年限8年</t>
  </si>
  <si>
    <t>2025年灵芝龙头企业培育</t>
  </si>
  <si>
    <t>以股权投资方式支持灵芝龙头企业发展</t>
  </si>
  <si>
    <t>受益脱贫户40户，分红期不少于3年</t>
  </si>
  <si>
    <t>支持中药材产业发展，带动群众增收。</t>
  </si>
  <si>
    <t>大别山药用菌种质资源圃实验基地</t>
  </si>
  <si>
    <t>马宗岭林场</t>
  </si>
  <si>
    <t>收集大别山野生食药用菌种质资源，开展灵芝等栽培试验，对比、筛选出性状优良的菌株，进行分离、培养并保存在金寨县食药用菌种质库中</t>
  </si>
  <si>
    <t>每个品种平均不超过2.5万元</t>
  </si>
  <si>
    <t>收集菌种5种，制作原种试管45个。</t>
  </si>
  <si>
    <t>开展菌种驯化栽培，推动药用菌产业可持续发展。</t>
  </si>
  <si>
    <t>2025年灵芝产业奖补</t>
  </si>
  <si>
    <t>金寨县</t>
  </si>
  <si>
    <t>对规模化种植基地、新品种试验示范基地、立体种植设施、养菌中心建设等进行奖补，对新认定的灵芝亿元产值企业、规上企业、国家高新技术企业、科技型中小企业等进行奖励，对自主建立质量追溯管理体系的企业进行奖励等</t>
  </si>
  <si>
    <t>受益脱贫户40户</t>
  </si>
  <si>
    <t>农田水利</t>
  </si>
  <si>
    <t>农产品基地改造提升</t>
  </si>
  <si>
    <t>白塔畈镇</t>
  </si>
  <si>
    <t>农产品基地改造提升181亩</t>
  </si>
  <si>
    <t>每亩0.275万元</t>
  </si>
  <si>
    <t>受益脱贫人口29人，项目使用年限10年</t>
  </si>
  <si>
    <t>改善生产条件，促进产业增收</t>
  </si>
  <si>
    <t>农产品基地生产能力提升</t>
  </si>
  <si>
    <t>农产品基地生产能力提升1166亩</t>
  </si>
  <si>
    <t>每亩0.3万元</t>
  </si>
  <si>
    <t>受益脱贫户80户，项目使用年限10年</t>
  </si>
  <si>
    <t>杨桥村集体经济发展</t>
  </si>
  <si>
    <t>杨桥村</t>
  </si>
  <si>
    <t>改造杨桥村养猪场厂房930平方米，改造小蚕室及功能用房350平方米、新辟桑园基地及栽桑50亩等</t>
  </si>
  <si>
    <t>改造单价300元每平方；蚕桑新辟基地2500元每亩</t>
  </si>
  <si>
    <t>2025年5-8月</t>
  </si>
  <si>
    <t>促进蚕桑产业发展农户务工和发展增收，带动群众务工及增收</t>
  </si>
  <si>
    <t>电商产业</t>
  </si>
  <si>
    <t>电商产业能力提升</t>
  </si>
  <si>
    <t>开展电商培训、直播电商常态化服务、对经营主体开展“村播”“仓播”“商播”等新模式新场景打造、AI等新技术应用和电商供应链服务建设等奖补</t>
  </si>
  <si>
    <t>350/人/天</t>
  </si>
  <si>
    <t>开展培训1200人次，直播活动开展6次</t>
  </si>
  <si>
    <t>通过技能培训促进群众增收</t>
  </si>
  <si>
    <t>农产品质量提升</t>
  </si>
  <si>
    <t>实施“两个替代”提升项目，推广有机肥等绿色农资，开展产品质量检测</t>
  </si>
  <si>
    <t>有机肥补贴60%、小微除草机补贴不超过40%、生物农药、粘虫板、诱捕器、杀虫灯等补贴不超过60%</t>
  </si>
  <si>
    <t>2025年4-12月</t>
  </si>
  <si>
    <t>受益脱贫户200户，户均增收500元</t>
  </si>
  <si>
    <t>开展绿色生产，保护生态环境，提高农产品质量，促进群众增收</t>
  </si>
  <si>
    <t>追加第一批农产品品牌创建项目资金（含灵芝产业品牌创建）</t>
  </si>
  <si>
    <t>受益农户120户</t>
  </si>
  <si>
    <t>桑园基地建设</t>
  </si>
  <si>
    <t>追加桑园基地建设</t>
  </si>
  <si>
    <t>茯苓栽培技术示范</t>
  </si>
  <si>
    <t>东冲村</t>
  </si>
  <si>
    <t>进行松材线虫病疫木与健康松树栽培茯苓产量对比和疫木栽培茯苓品质检测</t>
  </si>
  <si>
    <t>163元/平方米</t>
  </si>
  <si>
    <t>创新松材线虫病疫木除治方式，合理利用疫木，提高群众收入。</t>
  </si>
  <si>
    <r>
      <rPr>
        <sz val="11"/>
        <rFont val="宋体"/>
        <charset val="134"/>
      </rPr>
      <t>项目可带动周边脱贫户30户100人</t>
    </r>
    <r>
      <rPr>
        <sz val="11"/>
        <rFont val="宋体"/>
        <charset val="134"/>
      </rPr>
      <t>增加收入。</t>
    </r>
  </si>
  <si>
    <t>徐冲村蔬菜基地</t>
  </si>
  <si>
    <t>以股权投资方式支持蔬菜基地建设</t>
  </si>
  <si>
    <t>110万元/村</t>
  </si>
  <si>
    <t>受益脱贫户27人，项目使用年限10年</t>
  </si>
  <si>
    <t>徐冲村工厂化养鱼</t>
  </si>
  <si>
    <t>以股权投资方式支持工厂化养鱼</t>
  </si>
  <si>
    <t>100万元/村，50万元/村</t>
  </si>
  <si>
    <t>受益脱贫户34人，项目使用年限10年</t>
  </si>
  <si>
    <t>龙马村道路环境整治提升</t>
  </si>
  <si>
    <t>新建排水沟1380米、生态矮墙6处800 米、生态围栏9处320米、污水管网150米及相关配套等</t>
  </si>
  <si>
    <t>排水沟350元/米；矮墙300元/米</t>
  </si>
  <si>
    <t>受益脱贫户450人，项目使用年限10年</t>
  </si>
  <si>
    <t>狮子头人居环境整治</t>
  </si>
  <si>
    <t>沥青路面铺设4500平方米，新建排水沟60米、排水管长44米、卵石矮墙长80米、高0.5米，地面硬化70平方米，步道长180米，河道疏浚及周边环境提升等</t>
  </si>
  <si>
    <t>沥青路面100元/平方米</t>
  </si>
  <si>
    <t>2025年6-12月</t>
  </si>
  <si>
    <t>受益脱贫人口17人，项目使用年限10年</t>
  </si>
  <si>
    <t>大湾村人居环境整治提升</t>
  </si>
  <si>
    <t>整治破损场地350平方米，路面修复300平方米，安装围栏1200米，建设雨污池100个等</t>
  </si>
  <si>
    <t>路面修复150元/平方米，混凝土700元/立方米</t>
  </si>
  <si>
    <t>面冲村人居环境整治提升</t>
  </si>
  <si>
    <t>新建200米砖砌矮墙、压模混凝土硬化120平方米、铺设透水砖90平方米及沿途环境整治等</t>
  </si>
  <si>
    <t>2025年5-10月</t>
  </si>
  <si>
    <t>面冲村西茶谷沿河人行步道</t>
  </si>
  <si>
    <t>新建沿河人行步道955平方米及相关配套设施等</t>
  </si>
  <si>
    <t>步道200元/平方米</t>
  </si>
  <si>
    <t>受益脱贫人口25人，项目使用年限10年</t>
  </si>
  <si>
    <t>吴家店镇基础设施补短板</t>
  </si>
  <si>
    <t>新建混凝土道路2818平方米；4米高浆砌石挡土墙28米；3米高埋石混凝土挡土墙17米；拦水埂25米；新建人行桥长6米宽4米一座</t>
  </si>
  <si>
    <t>混凝土挡土墙700元/立方米；道路120元/平方米</t>
  </si>
  <si>
    <t>受益脱贫人口20人，项目使用10年</t>
  </si>
  <si>
    <t>改善农户生产生活出行条件，提升农户满意度和幸福感</t>
  </si>
  <si>
    <t>豹迹岩村组道路补短板</t>
  </si>
  <si>
    <t>汤家汇镇政府</t>
  </si>
  <si>
    <t>汤家汇村</t>
  </si>
  <si>
    <t>新建入户道路长约1600米，宽度2.5米至3米不等，厚0.18米</t>
  </si>
  <si>
    <r>
      <rPr>
        <sz val="11"/>
        <rFont val="Times New Roman"/>
        <charset val="134"/>
      </rPr>
      <t>2025</t>
    </r>
    <r>
      <rPr>
        <sz val="11"/>
        <rFont val="宋体"/>
        <charset val="134"/>
      </rPr>
      <t>年</t>
    </r>
    <r>
      <rPr>
        <sz val="11"/>
        <rFont val="Times New Roman"/>
        <charset val="134"/>
      </rPr>
      <t>5</t>
    </r>
    <r>
      <rPr>
        <sz val="11"/>
        <rFont val="宋体"/>
        <charset val="134"/>
      </rPr>
      <t>月</t>
    </r>
    <r>
      <rPr>
        <sz val="11"/>
        <rFont val="Times New Roman"/>
        <charset val="134"/>
      </rPr>
      <t>-12</t>
    </r>
    <r>
      <rPr>
        <sz val="11"/>
        <rFont val="宋体"/>
        <charset val="134"/>
      </rPr>
      <t>月</t>
    </r>
  </si>
  <si>
    <t>受益脱贫人口160人，项目使用年限10年</t>
  </si>
  <si>
    <t>改善农户生产生活交通条件，提升群众幸福感</t>
  </si>
  <si>
    <t>吴家店镇包畈片区公共环境整治提升</t>
  </si>
  <si>
    <t>东高村
光明村
吴畈村</t>
  </si>
  <si>
    <t>新建排水沟1020米，混凝土硬化620平方米，块石护坡1777米，挡土墙710立方米，步道50平方米及沿线环境整治等</t>
  </si>
  <si>
    <t>混凝土挡土墙700元/立方米；排水沟150元/米</t>
  </si>
  <si>
    <t>受益脱贫人口40人，项目使用10年</t>
  </si>
  <si>
    <t>黄河村人居环境提升</t>
  </si>
  <si>
    <t>黄河村</t>
  </si>
  <si>
    <t>新建生态排水沟500米、生态护岸51.5立方米、块石护坡452米、生态停车位720平方米及沿线环境整治等</t>
  </si>
  <si>
    <t>生态排水沟400元/米，生态护岸550元/立方米,块石护坡400元/米，生态停车位200元/平方米及沿线环境整治</t>
  </si>
  <si>
    <t>受益脱贫人口400人，项目使用年限8年</t>
  </si>
  <si>
    <t>改善农户生产生活条件，提升人民群众居住环境，增加人民群众幸福感</t>
  </si>
  <si>
    <t>长岭关村唐王寨旅游道路</t>
  </si>
  <si>
    <t>斑竹园镇政府</t>
  </si>
  <si>
    <t>长岭关村</t>
  </si>
  <si>
    <t>新建水泥路长1300米、宽4.5米（含路基）；拓宽硬化道路长1400米（含路基拓宽）</t>
  </si>
  <si>
    <t>受益群众352人，项目使用年限10年</t>
  </si>
  <si>
    <t>改善旅游交通条件，促进发展旅游业，提升群众幸福感、满意度</t>
  </si>
  <si>
    <t>燕子河镇水毁道路修复</t>
  </si>
  <si>
    <t>燕溪、闻家店等村</t>
  </si>
  <si>
    <t>新建护岸2577立方米、拦水坎463米等水毁道路修复</t>
  </si>
  <si>
    <t>受益脱贫户800人，项目使用年限10年</t>
  </si>
  <si>
    <t>提升居民出行条件，便利居民生产生活，促进农户增收。</t>
  </si>
  <si>
    <t>桃岭乡金桃大桥及鼠子湾沿线改造提升工程</t>
  </si>
  <si>
    <t>龙潭村</t>
  </si>
  <si>
    <t>金桃大桥沿线改造建设强电入地1处，临时活动区1处，周边环境提升等；鼠子湾沿线改造建设临时活动区域建设200平方米，新建排水沟450米，配套拦水坎等基础设施等</t>
  </si>
  <si>
    <t>120元/平方米
220元/米</t>
  </si>
  <si>
    <t>2025年5-7月</t>
  </si>
  <si>
    <t>带动受益村民组5个，农户512人，其中脱贫户25户69人</t>
  </si>
  <si>
    <t>有效提升当地群众通过旅游产业带来收益，并吸纳当地群众参加务工</t>
  </si>
  <si>
    <t>马宗岭旅游设施巩固提升</t>
  </si>
  <si>
    <t>大湾村
千坪村</t>
  </si>
  <si>
    <t>维修旅游栈道3900米（ 更换栈道木质龙骨、维修破损地板、安全扶手、休息平台等设施）、生态停车场11430平方米、水毁驳岸1200立方米，填方24000立方米</t>
  </si>
  <si>
    <t>县文旅体育局
县林业局</t>
  </si>
  <si>
    <t>栈道300元/米，混凝土700元/立方米</t>
  </si>
  <si>
    <t>受益脱贫人口45人，项目使用年限15年</t>
  </si>
  <si>
    <t>提升旅游基础设施水平，带动群众发展旅游增收</t>
  </si>
  <si>
    <t>汤家汇镇入户道路补短板</t>
  </si>
  <si>
    <t>竹畈、茅畈等村</t>
  </si>
  <si>
    <t>新建入户道路长约6582米，合计面积约17800平方米</t>
  </si>
  <si>
    <t>受益脱贫人口580人，项目使用年限10年</t>
  </si>
  <si>
    <t>汤家汇镇水毁修复</t>
  </si>
  <si>
    <t>竹畈、泗道河等村</t>
  </si>
  <si>
    <t>新建、维修水毁护岸长230米、排水沟约380米、拦水堰、拦水坎等附属工程</t>
  </si>
  <si>
    <t>受益脱贫人口280人，项目使用年限10年</t>
  </si>
  <si>
    <t>古碑镇水毁修复及入户补短板</t>
  </si>
  <si>
    <t>七邻、官池等村</t>
  </si>
  <si>
    <t>修复水毁道路18处，新建入户道路350米， 新建毛石砼挡墙长60米，均高3.5米，拆除恢复路面、路基回填等</t>
  </si>
  <si>
    <t>混凝土550元/立方米</t>
  </si>
  <si>
    <t>2025年5月-12月</t>
  </si>
  <si>
    <t>改善人居环境，提升群众幸福指数。</t>
  </si>
  <si>
    <t>南溪镇入户道路补短板</t>
  </si>
  <si>
    <t>余山、横畈等村</t>
  </si>
  <si>
    <t>新修入户道路12处共3公里</t>
  </si>
  <si>
    <t>2025年5-9月</t>
  </si>
  <si>
    <t>改善农户生产生活出行条件，降低生产生活成本，带动农户就业增收</t>
  </si>
  <si>
    <t>姜河村青龙组组级道路</t>
  </si>
  <si>
    <t>姜河村</t>
  </si>
  <si>
    <t>新建3.5米宽混凝土道路1.33公里，排水沟1310米，护岸436立方米，涵管8道</t>
  </si>
  <si>
    <t>50万元/公里</t>
  </si>
  <si>
    <t>受益脱贫户105人，项目使用年限10年</t>
  </si>
  <si>
    <t>改善农户生产生活交通条件，提升群众幸福感。</t>
  </si>
  <si>
    <t>双店村水毁河堤修复</t>
  </si>
  <si>
    <t>修复三号桥下游河堤水毁约40米</t>
  </si>
  <si>
    <t>受益脱贫人口55人，项目使用年限10年</t>
  </si>
  <si>
    <t>治理河道生态环境、排除安全隐患，改善水质</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</si>
</sst>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
  </numFmts>
  <fonts count="37">
    <font>
      <sz val="12"/>
      <name val="宋体"/>
      <charset val="134"/>
    </font>
    <font>
      <sz val="11"/>
      <name val="宋体"/>
      <charset val="134"/>
    </font>
    <font>
      <b/>
      <sz val="11"/>
      <name val="宋体"/>
      <charset val="134"/>
    </font>
    <font>
      <sz val="11"/>
      <color rgb="FFFF0000"/>
      <name val="宋体"/>
      <charset val="134"/>
    </font>
    <font>
      <sz val="16"/>
      <name val="黑体"/>
      <charset val="134"/>
    </font>
    <font>
      <sz val="22"/>
      <name val="方正小标宋简体"/>
      <charset val="134"/>
    </font>
    <font>
      <b/>
      <sz val="11"/>
      <color theme="1"/>
      <name val="宋体"/>
      <charset val="134"/>
    </font>
    <font>
      <sz val="11"/>
      <color theme="1"/>
      <name val="宋体"/>
      <charset val="134"/>
    </font>
    <font>
      <sz val="11"/>
      <name val="Times New Roman"/>
      <charset val="134"/>
    </font>
    <font>
      <sz val="18"/>
      <name val="黑体"/>
      <charset val="134"/>
    </font>
    <font>
      <b/>
      <sz val="14"/>
      <name val="仿宋_GB2312"/>
      <charset val="134"/>
    </font>
    <font>
      <sz val="14"/>
      <name val="仿宋_GB2312"/>
      <charset val="134"/>
    </font>
    <font>
      <b/>
      <sz val="11"/>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FF0000"/>
      <name val="Times New Roman"/>
      <charset val="134"/>
    </font>
    <font>
      <sz val="14"/>
      <name val="宋体"/>
      <charset val="134"/>
    </font>
    <font>
      <b/>
      <sz val="9"/>
      <name val="宋体"/>
      <charset val="134"/>
    </font>
    <font>
      <sz val="9"/>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3" borderId="11"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2" applyNumberFormat="0" applyFill="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1" fillId="0" borderId="0" applyNumberFormat="0" applyFill="0" applyBorder="0" applyAlignment="0" applyProtection="0">
      <alignment vertical="center"/>
    </xf>
    <xf numFmtId="0" fontId="22" fillId="4" borderId="14" applyNumberFormat="0" applyAlignment="0" applyProtection="0">
      <alignment vertical="center"/>
    </xf>
    <xf numFmtId="0" fontId="23" fillId="5" borderId="15" applyNumberFormat="0" applyAlignment="0" applyProtection="0">
      <alignment vertical="center"/>
    </xf>
    <xf numFmtId="0" fontId="24" fillId="5" borderId="14" applyNumberFormat="0" applyAlignment="0" applyProtection="0">
      <alignment vertical="center"/>
    </xf>
    <xf numFmtId="0" fontId="25" fillId="6" borderId="16" applyNumberFormat="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0" fillId="0" borderId="0">
      <alignment vertical="center"/>
    </xf>
  </cellStyleXfs>
  <cellXfs count="67">
    <xf numFmtId="0" fontId="0" fillId="0" borderId="0" xfId="0">
      <alignment vertical="center"/>
    </xf>
    <xf numFmtId="0" fontId="0" fillId="0" borderId="0" xfId="0"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1" fillId="0" borderId="0" xfId="0" applyFont="1" applyFill="1" applyAlignment="1">
      <alignment horizontal="justify"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justify" vertical="center" wrapText="1"/>
    </xf>
    <xf numFmtId="0" fontId="3"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0" xfId="0" applyFont="1" applyFill="1">
      <alignment vertical="center"/>
    </xf>
    <xf numFmtId="0" fontId="8" fillId="0" borderId="0" xfId="0" applyFont="1" applyFill="1" applyAlignment="1">
      <alignment horizontal="left" vertical="center"/>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0" fontId="8" fillId="0" borderId="0" xfId="0" applyNumberFormat="1" applyFont="1" applyFill="1" applyAlignment="1">
      <alignment horizontal="center" vertical="center"/>
    </xf>
    <xf numFmtId="0" fontId="9" fillId="0" borderId="0" xfId="0" applyFont="1" applyFill="1">
      <alignment vertical="center"/>
    </xf>
    <xf numFmtId="0" fontId="5" fillId="0" borderId="0" xfId="0" applyFont="1" applyFill="1" applyAlignment="1">
      <alignment horizontal="center" vertical="center"/>
    </xf>
    <xf numFmtId="0" fontId="10"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0" fillId="0" borderId="7" xfId="0" applyNumberFormat="1" applyFont="1" applyFill="1" applyBorder="1" applyAlignment="1">
      <alignment horizontal="center" vertical="center" wrapText="1"/>
    </xf>
    <xf numFmtId="0" fontId="10" fillId="0" borderId="8"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0" fillId="0" borderId="9" xfId="0" applyNumberFormat="1" applyFont="1" applyFill="1" applyBorder="1" applyAlignment="1">
      <alignment horizontal="center" vertical="center" wrapText="1"/>
    </xf>
    <xf numFmtId="0" fontId="10" fillId="0" borderId="10" xfId="0" applyNumberFormat="1"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176"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177" fontId="8" fillId="0" borderId="1" xfId="3" applyNumberFormat="1" applyFont="1" applyFill="1" applyBorder="1" applyAlignment="1">
      <alignment horizontal="center" vertical="center"/>
    </xf>
    <xf numFmtId="0" fontId="1"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0000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5"/>
  <sheetViews>
    <sheetView zoomScale="90" zoomScaleNormal="90" topLeftCell="A25" workbookViewId="0">
      <selection activeCell="J33" sqref="J33"/>
    </sheetView>
  </sheetViews>
  <sheetFormatPr defaultColWidth="9" defaultRowHeight="13.8"/>
  <cols>
    <col min="1" max="1" width="7.21666666666667" style="24" customWidth="1"/>
    <col min="2" max="2" width="10" style="27" hidden="1" customWidth="1"/>
    <col min="3" max="3" width="24.1333333333333" style="25" customWidth="1"/>
    <col min="4" max="4" width="16.625" style="26" customWidth="1"/>
    <col min="5" max="5" width="9.70833333333333" style="26" customWidth="1"/>
    <col min="6" max="6" width="11.1083333333333" style="27" customWidth="1"/>
    <col min="7" max="7" width="10.375" style="28" customWidth="1"/>
    <col min="8" max="8" width="8.625" style="26" customWidth="1"/>
    <col min="9" max="9" width="10.375" style="26" customWidth="1"/>
    <col min="10" max="10" width="53.225" style="25" customWidth="1"/>
    <col min="11" max="11" width="17.9333333333333" style="25" customWidth="1"/>
    <col min="12" max="12" width="20.875" style="25" customWidth="1"/>
    <col min="13" max="13" width="19.1083333333333" style="25" customWidth="1"/>
    <col min="14" max="14" width="22.4916666666667" style="25" customWidth="1"/>
    <col min="15" max="15" width="9.725" style="26" customWidth="1"/>
    <col min="16" max="16" width="13.4666666666667" style="26" customWidth="1"/>
    <col min="17" max="17" width="12.5" style="26" customWidth="1"/>
    <col min="18" max="16384" width="9" style="24"/>
  </cols>
  <sheetData>
    <row r="1" s="24" customFormat="1" ht="45" customHeight="1" spans="1:17">
      <c r="A1" s="30" t="s">
        <v>0</v>
      </c>
      <c r="B1" s="30"/>
      <c r="C1" s="30"/>
      <c r="D1" s="30"/>
      <c r="E1" s="30"/>
      <c r="F1" s="30"/>
      <c r="G1" s="30"/>
      <c r="H1" s="30"/>
      <c r="I1" s="30"/>
      <c r="J1" s="30"/>
      <c r="K1" s="30"/>
      <c r="L1" s="30"/>
      <c r="M1" s="30"/>
      <c r="N1" s="30"/>
      <c r="O1" s="30"/>
      <c r="P1" s="30"/>
      <c r="Q1" s="30"/>
    </row>
    <row r="2" s="24" customFormat="1" ht="24" customHeight="1" spans="1:17">
      <c r="A2" s="9" t="s">
        <v>1</v>
      </c>
      <c r="B2" s="9" t="s">
        <v>2</v>
      </c>
      <c r="C2" s="9" t="s">
        <v>3</v>
      </c>
      <c r="D2" s="9" t="s">
        <v>4</v>
      </c>
      <c r="E2" s="9" t="s">
        <v>5</v>
      </c>
      <c r="F2" s="9" t="s">
        <v>6</v>
      </c>
      <c r="G2" s="47" t="s">
        <v>7</v>
      </c>
      <c r="H2" s="47"/>
      <c r="I2" s="47"/>
      <c r="J2" s="9" t="s">
        <v>8</v>
      </c>
      <c r="K2" s="9" t="s">
        <v>9</v>
      </c>
      <c r="L2" s="9" t="s">
        <v>10</v>
      </c>
      <c r="M2" s="9" t="s">
        <v>11</v>
      </c>
      <c r="N2" s="9" t="s">
        <v>12</v>
      </c>
      <c r="O2" s="9" t="s">
        <v>13</v>
      </c>
      <c r="P2" s="9" t="s">
        <v>14</v>
      </c>
      <c r="Q2" s="18" t="s">
        <v>15</v>
      </c>
    </row>
    <row r="3" s="24" customFormat="1" ht="25" customHeight="1" spans="1:17">
      <c r="A3" s="11"/>
      <c r="B3" s="11"/>
      <c r="C3" s="11"/>
      <c r="D3" s="11"/>
      <c r="E3" s="11"/>
      <c r="F3" s="11"/>
      <c r="G3" s="47" t="s">
        <v>16</v>
      </c>
      <c r="H3" s="47" t="s">
        <v>17</v>
      </c>
      <c r="I3" s="47" t="s">
        <v>18</v>
      </c>
      <c r="J3" s="11"/>
      <c r="K3" s="11"/>
      <c r="L3" s="11"/>
      <c r="M3" s="11"/>
      <c r="N3" s="11"/>
      <c r="O3" s="11"/>
      <c r="P3" s="11"/>
      <c r="Q3" s="18"/>
    </row>
    <row r="4" s="24" customFormat="1" ht="37" customHeight="1" spans="1:17">
      <c r="A4" s="48" t="s">
        <v>16</v>
      </c>
      <c r="B4" s="48"/>
      <c r="C4" s="48"/>
      <c r="D4" s="48"/>
      <c r="E4" s="48"/>
      <c r="F4" s="48"/>
      <c r="G4" s="49">
        <f t="shared" ref="G4:I4" si="0">G5+G81+G75+G114</f>
        <v>23413</v>
      </c>
      <c r="H4" s="50">
        <f t="shared" si="0"/>
        <v>15487</v>
      </c>
      <c r="I4" s="50">
        <f t="shared" si="0"/>
        <v>7926</v>
      </c>
      <c r="J4" s="48"/>
      <c r="K4" s="48"/>
      <c r="L4" s="48"/>
      <c r="M4" s="48"/>
      <c r="N4" s="48"/>
      <c r="O4" s="48"/>
      <c r="P4" s="48"/>
      <c r="Q4" s="48"/>
    </row>
    <row r="5" s="24" customFormat="1" ht="34.5" customHeight="1" spans="1:17">
      <c r="A5" s="18" t="s">
        <v>19</v>
      </c>
      <c r="C5" s="51" t="s">
        <v>20</v>
      </c>
      <c r="D5" s="52"/>
      <c r="E5" s="52"/>
      <c r="F5" s="52"/>
      <c r="G5" s="49">
        <f>G6+G21+G24+G37+G30+G35+G61</f>
        <v>14243.8262</v>
      </c>
      <c r="H5" s="49">
        <f>H6+H21+H24+H37+H30+H35+H61</f>
        <v>9404.83</v>
      </c>
      <c r="I5" s="49">
        <f>I6+I21+I24+I37+I30+I35+I61</f>
        <v>4838.9962</v>
      </c>
      <c r="J5" s="59"/>
      <c r="K5" s="59"/>
      <c r="L5" s="52"/>
      <c r="M5" s="59"/>
      <c r="N5" s="59"/>
      <c r="O5" s="52"/>
      <c r="P5" s="52"/>
      <c r="Q5" s="62"/>
    </row>
    <row r="6" s="24" customFormat="1" ht="34.5" customHeight="1" spans="1:17">
      <c r="A6" s="18" t="s">
        <v>21</v>
      </c>
      <c r="C6" s="51" t="s">
        <v>22</v>
      </c>
      <c r="D6" s="52"/>
      <c r="E6" s="52"/>
      <c r="F6" s="52"/>
      <c r="G6" s="50">
        <f>SUM(G7:G19)</f>
        <v>5465</v>
      </c>
      <c r="H6" s="50">
        <f>SUM(H7:H19)</f>
        <v>3143</v>
      </c>
      <c r="I6" s="50">
        <f>SUM(I7:I19)</f>
        <v>2322</v>
      </c>
      <c r="J6" s="59"/>
      <c r="K6" s="59"/>
      <c r="L6" s="52"/>
      <c r="M6" s="59"/>
      <c r="N6" s="59"/>
      <c r="O6" s="52"/>
      <c r="P6" s="52"/>
      <c r="Q6" s="56"/>
    </row>
    <row r="7" s="24" customFormat="1" ht="47" customHeight="1" spans="1:17">
      <c r="A7" s="53">
        <f>MAX(A$1:A6)+1</f>
        <v>1</v>
      </c>
      <c r="B7" s="16" t="s">
        <v>23</v>
      </c>
      <c r="C7" s="54" t="s">
        <v>24</v>
      </c>
      <c r="D7" s="16" t="s">
        <v>25</v>
      </c>
      <c r="E7" s="16" t="s">
        <v>26</v>
      </c>
      <c r="F7" s="16" t="s">
        <v>27</v>
      </c>
      <c r="G7" s="55">
        <f>H7+I7</f>
        <v>300</v>
      </c>
      <c r="H7" s="56">
        <v>300</v>
      </c>
      <c r="I7" s="56"/>
      <c r="J7" s="54" t="s">
        <v>28</v>
      </c>
      <c r="K7" s="16" t="s">
        <v>29</v>
      </c>
      <c r="L7" s="53" t="s">
        <v>30</v>
      </c>
      <c r="M7" s="54" t="s">
        <v>31</v>
      </c>
      <c r="N7" s="54" t="s">
        <v>32</v>
      </c>
      <c r="O7" s="16" t="s">
        <v>33</v>
      </c>
      <c r="P7" s="16" t="s">
        <v>25</v>
      </c>
      <c r="Q7" s="56"/>
    </row>
    <row r="8" s="24" customFormat="1" ht="48" customHeight="1" spans="1:17">
      <c r="A8" s="53">
        <f>MAX(A$1:A7)+1</f>
        <v>2</v>
      </c>
      <c r="B8" s="16" t="s">
        <v>23</v>
      </c>
      <c r="C8" s="54" t="s">
        <v>34</v>
      </c>
      <c r="D8" s="16" t="s">
        <v>35</v>
      </c>
      <c r="E8" s="16" t="s">
        <v>26</v>
      </c>
      <c r="F8" s="16" t="s">
        <v>36</v>
      </c>
      <c r="G8" s="55">
        <f t="shared" ref="G8:G20" si="1">H8+I8</f>
        <v>90</v>
      </c>
      <c r="H8" s="56">
        <v>90</v>
      </c>
      <c r="I8" s="56"/>
      <c r="J8" s="54" t="s">
        <v>37</v>
      </c>
      <c r="K8" s="54" t="s">
        <v>38</v>
      </c>
      <c r="L8" s="53" t="s">
        <v>39</v>
      </c>
      <c r="M8" s="54" t="s">
        <v>40</v>
      </c>
      <c r="N8" s="54" t="s">
        <v>41</v>
      </c>
      <c r="O8" s="16" t="s">
        <v>42</v>
      </c>
      <c r="P8" s="16" t="s">
        <v>25</v>
      </c>
      <c r="Q8" s="56"/>
    </row>
    <row r="9" s="24" customFormat="1" ht="52" customHeight="1" spans="1:17">
      <c r="A9" s="53">
        <f>MAX(A$1:A8)+1</f>
        <v>3</v>
      </c>
      <c r="B9" s="16" t="s">
        <v>23</v>
      </c>
      <c r="C9" s="54" t="s">
        <v>43</v>
      </c>
      <c r="D9" s="16" t="s">
        <v>44</v>
      </c>
      <c r="E9" s="16" t="s">
        <v>26</v>
      </c>
      <c r="F9" s="16" t="s">
        <v>45</v>
      </c>
      <c r="G9" s="55">
        <f t="shared" si="1"/>
        <v>50</v>
      </c>
      <c r="H9" s="56">
        <v>50</v>
      </c>
      <c r="I9" s="56"/>
      <c r="J9" s="54" t="s">
        <v>46</v>
      </c>
      <c r="K9" s="54" t="s">
        <v>47</v>
      </c>
      <c r="L9" s="53" t="s">
        <v>39</v>
      </c>
      <c r="M9" s="54" t="s">
        <v>40</v>
      </c>
      <c r="N9" s="54" t="s">
        <v>48</v>
      </c>
      <c r="O9" s="16" t="s">
        <v>33</v>
      </c>
      <c r="P9" s="16" t="s">
        <v>25</v>
      </c>
      <c r="Q9" s="56"/>
    </row>
    <row r="10" s="24" customFormat="1" ht="42" customHeight="1" spans="1:17">
      <c r="A10" s="53">
        <f>MAX(A$1:A9)+1</f>
        <v>4</v>
      </c>
      <c r="B10" s="16" t="s">
        <v>49</v>
      </c>
      <c r="C10" s="54" t="s">
        <v>50</v>
      </c>
      <c r="D10" s="16" t="s">
        <v>25</v>
      </c>
      <c r="E10" s="16" t="s">
        <v>26</v>
      </c>
      <c r="F10" s="16" t="s">
        <v>27</v>
      </c>
      <c r="G10" s="55">
        <f t="shared" si="1"/>
        <v>600</v>
      </c>
      <c r="H10" s="56">
        <v>600</v>
      </c>
      <c r="I10" s="56"/>
      <c r="J10" s="54" t="s">
        <v>51</v>
      </c>
      <c r="K10" s="54" t="s">
        <v>52</v>
      </c>
      <c r="L10" s="53" t="s">
        <v>39</v>
      </c>
      <c r="M10" s="54" t="s">
        <v>53</v>
      </c>
      <c r="N10" s="54" t="s">
        <v>54</v>
      </c>
      <c r="O10" s="16" t="s">
        <v>55</v>
      </c>
      <c r="P10" s="16" t="s">
        <v>25</v>
      </c>
      <c r="Q10" s="56"/>
    </row>
    <row r="11" s="24" customFormat="1" ht="54" customHeight="1" spans="1:17">
      <c r="A11" s="53">
        <f>MAX(A$1:A10)+1</f>
        <v>5</v>
      </c>
      <c r="B11" s="16" t="s">
        <v>49</v>
      </c>
      <c r="C11" s="54" t="s">
        <v>56</v>
      </c>
      <c r="D11" s="16" t="s">
        <v>25</v>
      </c>
      <c r="E11" s="16" t="s">
        <v>26</v>
      </c>
      <c r="F11" s="16" t="s">
        <v>27</v>
      </c>
      <c r="G11" s="55">
        <f t="shared" si="1"/>
        <v>300</v>
      </c>
      <c r="H11" s="56">
        <v>300</v>
      </c>
      <c r="I11" s="56"/>
      <c r="J11" s="54" t="s">
        <v>57</v>
      </c>
      <c r="K11" s="54" t="s">
        <v>58</v>
      </c>
      <c r="L11" s="53" t="s">
        <v>30</v>
      </c>
      <c r="M11" s="54" t="s">
        <v>59</v>
      </c>
      <c r="N11" s="54" t="s">
        <v>60</v>
      </c>
      <c r="O11" s="16" t="s">
        <v>55</v>
      </c>
      <c r="P11" s="16" t="s">
        <v>25</v>
      </c>
      <c r="Q11" s="56"/>
    </row>
    <row r="12" s="24" customFormat="1" ht="47" customHeight="1" spans="1:17">
      <c r="A12" s="53">
        <f>MAX(A$1:A11)+1</f>
        <v>6</v>
      </c>
      <c r="B12" s="16" t="s">
        <v>49</v>
      </c>
      <c r="C12" s="54" t="s">
        <v>61</v>
      </c>
      <c r="D12" s="16" t="s">
        <v>25</v>
      </c>
      <c r="E12" s="16" t="s">
        <v>26</v>
      </c>
      <c r="F12" s="16" t="s">
        <v>62</v>
      </c>
      <c r="G12" s="55">
        <f t="shared" si="1"/>
        <v>10</v>
      </c>
      <c r="H12" s="56">
        <v>10</v>
      </c>
      <c r="I12" s="56"/>
      <c r="J12" s="54" t="s">
        <v>63</v>
      </c>
      <c r="K12" s="54" t="s">
        <v>64</v>
      </c>
      <c r="L12" s="53" t="s">
        <v>30</v>
      </c>
      <c r="M12" s="54" t="s">
        <v>65</v>
      </c>
      <c r="N12" s="54" t="s">
        <v>66</v>
      </c>
      <c r="O12" s="16" t="s">
        <v>55</v>
      </c>
      <c r="P12" s="16" t="s">
        <v>25</v>
      </c>
      <c r="Q12" s="56"/>
    </row>
    <row r="13" s="24" customFormat="1" ht="62" customHeight="1" spans="1:17">
      <c r="A13" s="53">
        <f>MAX(A$1:A12)+1</f>
        <v>7</v>
      </c>
      <c r="B13" s="16" t="s">
        <v>49</v>
      </c>
      <c r="C13" s="54" t="s">
        <v>67</v>
      </c>
      <c r="D13" s="16" t="s">
        <v>68</v>
      </c>
      <c r="E13" s="16" t="s">
        <v>69</v>
      </c>
      <c r="F13" s="16" t="s">
        <v>70</v>
      </c>
      <c r="G13" s="55">
        <f t="shared" si="1"/>
        <v>213</v>
      </c>
      <c r="H13" s="56">
        <v>213</v>
      </c>
      <c r="I13" s="56"/>
      <c r="J13" s="54" t="s">
        <v>71</v>
      </c>
      <c r="K13" s="54" t="s">
        <v>72</v>
      </c>
      <c r="L13" s="53" t="s">
        <v>73</v>
      </c>
      <c r="M13" s="54" t="s">
        <v>74</v>
      </c>
      <c r="N13" s="54" t="s">
        <v>75</v>
      </c>
      <c r="O13" s="16" t="s">
        <v>42</v>
      </c>
      <c r="P13" s="16" t="s">
        <v>25</v>
      </c>
      <c r="Q13" s="16" t="s">
        <v>76</v>
      </c>
    </row>
    <row r="14" s="24" customFormat="1" ht="47" customHeight="1" spans="1:17">
      <c r="A14" s="53">
        <f>MAX(A$1:A13)+1</f>
        <v>8</v>
      </c>
      <c r="B14" s="16" t="s">
        <v>77</v>
      </c>
      <c r="C14" s="54" t="s">
        <v>78</v>
      </c>
      <c r="D14" s="16" t="s">
        <v>79</v>
      </c>
      <c r="E14" s="16" t="s">
        <v>26</v>
      </c>
      <c r="F14" s="16" t="s">
        <v>80</v>
      </c>
      <c r="G14" s="55">
        <f t="shared" si="1"/>
        <v>80</v>
      </c>
      <c r="H14" s="56">
        <v>80</v>
      </c>
      <c r="I14" s="56"/>
      <c r="J14" s="54" t="s">
        <v>81</v>
      </c>
      <c r="K14" s="54" t="s">
        <v>82</v>
      </c>
      <c r="L14" s="53" t="s">
        <v>73</v>
      </c>
      <c r="M14" s="60"/>
      <c r="N14" s="60"/>
      <c r="O14" s="16" t="s">
        <v>33</v>
      </c>
      <c r="P14" s="16" t="s">
        <v>25</v>
      </c>
      <c r="Q14" s="56"/>
    </row>
    <row r="15" s="24" customFormat="1" ht="53" customHeight="1" spans="1:17">
      <c r="A15" s="53">
        <f>MAX(A$1:A14)+1</f>
        <v>9</v>
      </c>
      <c r="B15" s="16" t="s">
        <v>83</v>
      </c>
      <c r="C15" s="54" t="s">
        <v>84</v>
      </c>
      <c r="D15" s="16" t="s">
        <v>25</v>
      </c>
      <c r="E15" s="16" t="s">
        <v>26</v>
      </c>
      <c r="F15" s="16" t="s">
        <v>62</v>
      </c>
      <c r="G15" s="55">
        <f t="shared" si="1"/>
        <v>1200</v>
      </c>
      <c r="H15" s="56">
        <v>1200</v>
      </c>
      <c r="I15" s="56"/>
      <c r="J15" s="54" t="s">
        <v>85</v>
      </c>
      <c r="K15" s="54" t="s">
        <v>86</v>
      </c>
      <c r="L15" s="53" t="s">
        <v>87</v>
      </c>
      <c r="M15" s="54" t="s">
        <v>88</v>
      </c>
      <c r="N15" s="54" t="s">
        <v>89</v>
      </c>
      <c r="O15" s="16" t="s">
        <v>55</v>
      </c>
      <c r="P15" s="16" t="s">
        <v>25</v>
      </c>
      <c r="Q15" s="56"/>
    </row>
    <row r="16" s="24" customFormat="1" ht="56" customHeight="1" spans="1:17">
      <c r="A16" s="53">
        <f>MAX(A$1:A15)+1</f>
        <v>10</v>
      </c>
      <c r="B16" s="16" t="s">
        <v>83</v>
      </c>
      <c r="C16" s="54" t="s">
        <v>90</v>
      </c>
      <c r="D16" s="16" t="s">
        <v>25</v>
      </c>
      <c r="E16" s="16" t="s">
        <v>26</v>
      </c>
      <c r="F16" s="16" t="s">
        <v>62</v>
      </c>
      <c r="G16" s="55">
        <f t="shared" si="1"/>
        <v>300</v>
      </c>
      <c r="H16" s="56">
        <v>300</v>
      </c>
      <c r="I16" s="56"/>
      <c r="J16" s="54" t="s">
        <v>91</v>
      </c>
      <c r="K16" s="54" t="s">
        <v>92</v>
      </c>
      <c r="L16" s="53" t="s">
        <v>93</v>
      </c>
      <c r="M16" s="54" t="s">
        <v>94</v>
      </c>
      <c r="N16" s="54" t="s">
        <v>95</v>
      </c>
      <c r="O16" s="16" t="s">
        <v>55</v>
      </c>
      <c r="P16" s="16" t="s">
        <v>25</v>
      </c>
      <c r="Q16" s="53"/>
    </row>
    <row r="17" s="24" customFormat="1" ht="57" customHeight="1" spans="1:17">
      <c r="A17" s="53">
        <f>MAX(A$1:A16)+1</f>
        <v>11</v>
      </c>
      <c r="B17" s="16" t="s">
        <v>77</v>
      </c>
      <c r="C17" s="54" t="s">
        <v>96</v>
      </c>
      <c r="D17" s="16" t="s">
        <v>25</v>
      </c>
      <c r="E17" s="16" t="s">
        <v>26</v>
      </c>
      <c r="F17" s="16" t="s">
        <v>97</v>
      </c>
      <c r="G17" s="55">
        <f t="shared" si="1"/>
        <v>62</v>
      </c>
      <c r="H17" s="56"/>
      <c r="I17" s="56">
        <v>62</v>
      </c>
      <c r="J17" s="54" t="s">
        <v>98</v>
      </c>
      <c r="K17" s="54" t="s">
        <v>99</v>
      </c>
      <c r="L17" s="53" t="s">
        <v>30</v>
      </c>
      <c r="M17" s="60"/>
      <c r="N17" s="60"/>
      <c r="O17" s="16" t="s">
        <v>55</v>
      </c>
      <c r="P17" s="16" t="s">
        <v>25</v>
      </c>
      <c r="Q17" s="56"/>
    </row>
    <row r="18" s="24" customFormat="1" ht="59" customHeight="1" spans="1:17">
      <c r="A18" s="53">
        <f>MAX(A$1:A17)+1</f>
        <v>12</v>
      </c>
      <c r="B18" s="16" t="s">
        <v>83</v>
      </c>
      <c r="C18" s="54" t="s">
        <v>100</v>
      </c>
      <c r="D18" s="22" t="s">
        <v>101</v>
      </c>
      <c r="E18" s="16" t="s">
        <v>26</v>
      </c>
      <c r="F18" s="16" t="s">
        <v>62</v>
      </c>
      <c r="G18" s="55">
        <f t="shared" si="1"/>
        <v>2000</v>
      </c>
      <c r="H18" s="56"/>
      <c r="I18" s="56">
        <v>2000</v>
      </c>
      <c r="J18" s="54" t="s">
        <v>102</v>
      </c>
      <c r="K18" s="54" t="s">
        <v>82</v>
      </c>
      <c r="L18" s="53" t="s">
        <v>93</v>
      </c>
      <c r="M18" s="54" t="s">
        <v>103</v>
      </c>
      <c r="N18" s="54" t="s">
        <v>104</v>
      </c>
      <c r="O18" s="16" t="s">
        <v>33</v>
      </c>
      <c r="P18" s="16" t="s">
        <v>25</v>
      </c>
      <c r="Q18" s="53"/>
    </row>
    <row r="19" s="24" customFormat="1" ht="63" customHeight="1" spans="1:17">
      <c r="A19" s="53">
        <f>MAX(A$1:A18)+1</f>
        <v>13</v>
      </c>
      <c r="B19" s="16"/>
      <c r="C19" s="54" t="s">
        <v>105</v>
      </c>
      <c r="D19" s="16" t="s">
        <v>79</v>
      </c>
      <c r="E19" s="16" t="s">
        <v>69</v>
      </c>
      <c r="F19" s="16" t="s">
        <v>106</v>
      </c>
      <c r="G19" s="55">
        <f t="shared" si="1"/>
        <v>260</v>
      </c>
      <c r="H19" s="56"/>
      <c r="I19" s="56">
        <v>260</v>
      </c>
      <c r="J19" s="61" t="s">
        <v>107</v>
      </c>
      <c r="K19" s="54" t="s">
        <v>108</v>
      </c>
      <c r="L19" s="53" t="s">
        <v>93</v>
      </c>
      <c r="M19" s="54" t="s">
        <v>109</v>
      </c>
      <c r="N19" s="54" t="s">
        <v>110</v>
      </c>
      <c r="O19" s="16" t="s">
        <v>111</v>
      </c>
      <c r="P19" s="16" t="s">
        <v>25</v>
      </c>
      <c r="Q19" s="53"/>
    </row>
    <row r="20" s="24" customFormat="1" ht="43.2" spans="1:17">
      <c r="A20" s="53">
        <v>14</v>
      </c>
      <c r="B20" s="2"/>
      <c r="C20" s="54" t="s">
        <v>112</v>
      </c>
      <c r="D20" s="16" t="s">
        <v>113</v>
      </c>
      <c r="E20" s="16" t="s">
        <v>26</v>
      </c>
      <c r="F20" s="16" t="s">
        <v>62</v>
      </c>
      <c r="G20" s="55">
        <f t="shared" si="1"/>
        <v>100</v>
      </c>
      <c r="H20" s="56"/>
      <c r="I20" s="56">
        <v>100</v>
      </c>
      <c r="J20" s="54" t="s">
        <v>114</v>
      </c>
      <c r="K20" s="54" t="s">
        <v>115</v>
      </c>
      <c r="L20" s="53" t="s">
        <v>93</v>
      </c>
      <c r="M20" s="54" t="s">
        <v>116</v>
      </c>
      <c r="N20" s="54" t="s">
        <v>117</v>
      </c>
      <c r="O20" s="16" t="s">
        <v>33</v>
      </c>
      <c r="P20" s="16" t="s">
        <v>25</v>
      </c>
      <c r="Q20" s="53"/>
    </row>
    <row r="21" s="24" customFormat="1" ht="34.5" customHeight="1" spans="1:17">
      <c r="A21" s="18" t="s">
        <v>118</v>
      </c>
      <c r="C21" s="51" t="s">
        <v>119</v>
      </c>
      <c r="D21" s="52"/>
      <c r="E21" s="52"/>
      <c r="F21" s="52"/>
      <c r="G21" s="50">
        <f>SUM(G22:G23)</f>
        <v>408</v>
      </c>
      <c r="H21" s="50">
        <f>SUM(H22:H23)</f>
        <v>300</v>
      </c>
      <c r="I21" s="50">
        <f>SUM(I22:I23)</f>
        <v>108</v>
      </c>
      <c r="J21" s="59"/>
      <c r="K21" s="59"/>
      <c r="L21" s="52"/>
      <c r="M21" s="59"/>
      <c r="N21" s="59"/>
      <c r="O21" s="52"/>
      <c r="P21" s="52"/>
      <c r="Q21" s="56"/>
    </row>
    <row r="22" s="24" customFormat="1" ht="51" customHeight="1" spans="1:17">
      <c r="A22" s="53">
        <f>MAX(A$1:A21)+1</f>
        <v>15</v>
      </c>
      <c r="B22" s="22" t="s">
        <v>120</v>
      </c>
      <c r="C22" s="54" t="s">
        <v>121</v>
      </c>
      <c r="D22" s="16" t="s">
        <v>122</v>
      </c>
      <c r="E22" s="16" t="s">
        <v>69</v>
      </c>
      <c r="F22" s="16" t="s">
        <v>123</v>
      </c>
      <c r="G22" s="55">
        <f>H22+I22</f>
        <v>108</v>
      </c>
      <c r="H22" s="55"/>
      <c r="I22" s="55">
        <v>108</v>
      </c>
      <c r="J22" s="61" t="s">
        <v>124</v>
      </c>
      <c r="K22" s="54" t="s">
        <v>82</v>
      </c>
      <c r="L22" s="53" t="s">
        <v>39</v>
      </c>
      <c r="M22" s="54" t="s">
        <v>125</v>
      </c>
      <c r="N22" s="54" t="s">
        <v>126</v>
      </c>
      <c r="O22" s="16" t="s">
        <v>42</v>
      </c>
      <c r="P22" s="16" t="s">
        <v>127</v>
      </c>
      <c r="Q22" s="53"/>
    </row>
    <row r="23" s="24" customFormat="1" ht="52" customHeight="1" spans="1:17">
      <c r="A23" s="53">
        <f>MAX(A$1:A22)+1</f>
        <v>16</v>
      </c>
      <c r="B23" s="16" t="s">
        <v>119</v>
      </c>
      <c r="C23" s="57" t="s">
        <v>128</v>
      </c>
      <c r="D23" s="16" t="s">
        <v>127</v>
      </c>
      <c r="E23" s="16" t="s">
        <v>26</v>
      </c>
      <c r="F23" s="16" t="s">
        <v>62</v>
      </c>
      <c r="G23" s="55">
        <f>H23+I23</f>
        <v>300</v>
      </c>
      <c r="H23" s="56">
        <v>300</v>
      </c>
      <c r="I23" s="55"/>
      <c r="J23" s="54" t="s">
        <v>129</v>
      </c>
      <c r="K23" s="54" t="s">
        <v>130</v>
      </c>
      <c r="L23" s="53" t="s">
        <v>93</v>
      </c>
      <c r="M23" s="54" t="s">
        <v>131</v>
      </c>
      <c r="N23" s="54" t="s">
        <v>132</v>
      </c>
      <c r="O23" s="16" t="s">
        <v>55</v>
      </c>
      <c r="P23" s="16" t="s">
        <v>127</v>
      </c>
      <c r="Q23" s="56"/>
    </row>
    <row r="24" s="24" customFormat="1" ht="34.5" customHeight="1" spans="1:17">
      <c r="A24" s="18" t="s">
        <v>133</v>
      </c>
      <c r="C24" s="51" t="s">
        <v>134</v>
      </c>
      <c r="D24" s="52"/>
      <c r="E24" s="52"/>
      <c r="F24" s="52"/>
      <c r="G24" s="50">
        <f>SUM(G25:G29)</f>
        <v>1042</v>
      </c>
      <c r="H24" s="50">
        <f>SUM(H25:H29)</f>
        <v>1042</v>
      </c>
      <c r="I24" s="50">
        <f>SUM(I25:I29)</f>
        <v>0</v>
      </c>
      <c r="J24" s="59"/>
      <c r="K24" s="59"/>
      <c r="L24" s="52"/>
      <c r="M24" s="59"/>
      <c r="N24" s="59"/>
      <c r="O24" s="52"/>
      <c r="P24" s="52"/>
      <c r="Q24" s="56"/>
    </row>
    <row r="25" s="24" customFormat="1" ht="60" customHeight="1" spans="1:17">
      <c r="A25" s="53">
        <f>MAX(A$1:A24)+1</f>
        <v>17</v>
      </c>
      <c r="B25" s="16" t="s">
        <v>134</v>
      </c>
      <c r="C25" s="54" t="s">
        <v>135</v>
      </c>
      <c r="D25" s="16" t="s">
        <v>136</v>
      </c>
      <c r="E25" s="16" t="s">
        <v>26</v>
      </c>
      <c r="F25" s="16" t="s">
        <v>137</v>
      </c>
      <c r="G25" s="55">
        <f>H25+I25</f>
        <v>100</v>
      </c>
      <c r="H25" s="56">
        <v>100</v>
      </c>
      <c r="I25" s="56"/>
      <c r="J25" s="54" t="s">
        <v>138</v>
      </c>
      <c r="K25" s="54" t="s">
        <v>139</v>
      </c>
      <c r="L25" s="55" t="s">
        <v>30</v>
      </c>
      <c r="M25" s="54" t="s">
        <v>140</v>
      </c>
      <c r="N25" s="54" t="s">
        <v>141</v>
      </c>
      <c r="O25" s="16" t="s">
        <v>55</v>
      </c>
      <c r="P25" s="20" t="s">
        <v>136</v>
      </c>
      <c r="Q25" s="53"/>
    </row>
    <row r="26" s="24" customFormat="1" ht="59" customHeight="1" spans="1:17">
      <c r="A26" s="53">
        <f>MAX(A$1:A25)+1</f>
        <v>18</v>
      </c>
      <c r="B26" s="16" t="s">
        <v>134</v>
      </c>
      <c r="C26" s="54" t="s">
        <v>142</v>
      </c>
      <c r="D26" s="16" t="s">
        <v>143</v>
      </c>
      <c r="E26" s="16" t="s">
        <v>26</v>
      </c>
      <c r="F26" s="16" t="s">
        <v>144</v>
      </c>
      <c r="G26" s="55">
        <f>H26+I26</f>
        <v>104</v>
      </c>
      <c r="H26" s="56">
        <v>104</v>
      </c>
      <c r="I26" s="56"/>
      <c r="J26" s="54" t="s">
        <v>145</v>
      </c>
      <c r="K26" s="54" t="s">
        <v>146</v>
      </c>
      <c r="L26" s="55" t="s">
        <v>30</v>
      </c>
      <c r="M26" s="54" t="s">
        <v>147</v>
      </c>
      <c r="N26" s="54" t="s">
        <v>148</v>
      </c>
      <c r="O26" s="16" t="s">
        <v>33</v>
      </c>
      <c r="P26" s="20" t="s">
        <v>136</v>
      </c>
      <c r="Q26" s="53"/>
    </row>
    <row r="27" s="24" customFormat="1" ht="51" customHeight="1" spans="1:17">
      <c r="A27" s="53">
        <f>MAX(A$1:A26)+1</f>
        <v>19</v>
      </c>
      <c r="B27" s="16" t="s">
        <v>134</v>
      </c>
      <c r="C27" s="54" t="s">
        <v>149</v>
      </c>
      <c r="D27" s="16" t="s">
        <v>150</v>
      </c>
      <c r="E27" s="16" t="s">
        <v>26</v>
      </c>
      <c r="F27" s="16" t="s">
        <v>151</v>
      </c>
      <c r="G27" s="55">
        <f>H27+I27</f>
        <v>500</v>
      </c>
      <c r="H27" s="56">
        <v>500</v>
      </c>
      <c r="I27" s="56"/>
      <c r="J27" s="54" t="s">
        <v>152</v>
      </c>
      <c r="K27" s="54" t="s">
        <v>108</v>
      </c>
      <c r="L27" s="55" t="s">
        <v>30</v>
      </c>
      <c r="M27" s="54" t="s">
        <v>153</v>
      </c>
      <c r="N27" s="54" t="s">
        <v>154</v>
      </c>
      <c r="O27" s="16" t="s">
        <v>111</v>
      </c>
      <c r="P27" s="20" t="s">
        <v>136</v>
      </c>
      <c r="Q27" s="53"/>
    </row>
    <row r="28" s="24" customFormat="1" ht="44" customHeight="1" spans="1:17">
      <c r="A28" s="53">
        <f>MAX(A$1:A27)+1</f>
        <v>20</v>
      </c>
      <c r="B28" s="16" t="s">
        <v>120</v>
      </c>
      <c r="C28" s="54" t="s">
        <v>155</v>
      </c>
      <c r="D28" s="16" t="s">
        <v>79</v>
      </c>
      <c r="E28" s="16" t="s">
        <v>69</v>
      </c>
      <c r="F28" s="16" t="s">
        <v>156</v>
      </c>
      <c r="G28" s="55">
        <f>H28+I28</f>
        <v>210</v>
      </c>
      <c r="H28" s="55">
        <v>210</v>
      </c>
      <c r="I28" s="55"/>
      <c r="J28" s="61" t="s">
        <v>157</v>
      </c>
      <c r="K28" s="54"/>
      <c r="L28" s="53" t="s">
        <v>39</v>
      </c>
      <c r="M28" s="54"/>
      <c r="N28" s="54"/>
      <c r="O28" s="16" t="s">
        <v>111</v>
      </c>
      <c r="P28" s="16" t="s">
        <v>136</v>
      </c>
      <c r="Q28" s="53"/>
    </row>
    <row r="29" s="24" customFormat="1" ht="56" customHeight="1" spans="1:17">
      <c r="A29" s="53">
        <f>MAX(A$1:A28)+1</f>
        <v>21</v>
      </c>
      <c r="B29" s="16" t="s">
        <v>158</v>
      </c>
      <c r="C29" s="54" t="s">
        <v>159</v>
      </c>
      <c r="D29" s="16" t="s">
        <v>136</v>
      </c>
      <c r="E29" s="16" t="s">
        <v>26</v>
      </c>
      <c r="F29" s="16" t="s">
        <v>160</v>
      </c>
      <c r="G29" s="55">
        <f>H29+I29</f>
        <v>128</v>
      </c>
      <c r="H29" s="56">
        <v>128</v>
      </c>
      <c r="I29" s="56"/>
      <c r="J29" s="54" t="s">
        <v>161</v>
      </c>
      <c r="K29" s="54" t="s">
        <v>162</v>
      </c>
      <c r="L29" s="55" t="s">
        <v>93</v>
      </c>
      <c r="M29" s="54" t="s">
        <v>163</v>
      </c>
      <c r="N29" s="54" t="s">
        <v>164</v>
      </c>
      <c r="O29" s="16" t="s">
        <v>33</v>
      </c>
      <c r="P29" s="20" t="s">
        <v>136</v>
      </c>
      <c r="Q29" s="53"/>
    </row>
    <row r="30" s="24" customFormat="1" ht="34.5" customHeight="1" spans="1:17">
      <c r="A30" s="18" t="s">
        <v>165</v>
      </c>
      <c r="C30" s="51" t="s">
        <v>166</v>
      </c>
      <c r="D30" s="52"/>
      <c r="E30" s="52"/>
      <c r="F30" s="52"/>
      <c r="G30" s="50">
        <f>SUM(G31:G34)</f>
        <v>980</v>
      </c>
      <c r="H30" s="50">
        <f>SUM(H31:H34)</f>
        <v>800</v>
      </c>
      <c r="I30" s="50">
        <f>SUM(I31:I34)</f>
        <v>180</v>
      </c>
      <c r="J30" s="59"/>
      <c r="K30" s="59"/>
      <c r="L30" s="52"/>
      <c r="M30" s="59"/>
      <c r="N30" s="59"/>
      <c r="O30" s="52"/>
      <c r="P30" s="52"/>
      <c r="Q30" s="56"/>
    </row>
    <row r="31" s="24" customFormat="1" ht="73" customHeight="1" spans="1:17">
      <c r="A31" s="53">
        <f>MAX(A$1:A30)+1</f>
        <v>22</v>
      </c>
      <c r="B31" s="16" t="s">
        <v>166</v>
      </c>
      <c r="C31" s="54" t="s">
        <v>167</v>
      </c>
      <c r="D31" s="16" t="s">
        <v>168</v>
      </c>
      <c r="E31" s="16" t="s">
        <v>26</v>
      </c>
      <c r="F31" s="16" t="s">
        <v>169</v>
      </c>
      <c r="G31" s="55">
        <f>H31+I31</f>
        <v>100</v>
      </c>
      <c r="H31" s="56">
        <v>100</v>
      </c>
      <c r="I31" s="56"/>
      <c r="J31" s="54" t="s">
        <v>170</v>
      </c>
      <c r="K31" s="16" t="s">
        <v>171</v>
      </c>
      <c r="L31" s="55" t="s">
        <v>39</v>
      </c>
      <c r="M31" s="54" t="s">
        <v>172</v>
      </c>
      <c r="N31" s="54" t="s">
        <v>173</v>
      </c>
      <c r="O31" s="16" t="s">
        <v>111</v>
      </c>
      <c r="P31" s="20" t="s">
        <v>25</v>
      </c>
      <c r="Q31" s="53"/>
    </row>
    <row r="32" s="24" customFormat="1" ht="59" customHeight="1" spans="1:17">
      <c r="A32" s="53">
        <f>MAX(A$1:A31)+1</f>
        <v>23</v>
      </c>
      <c r="B32" s="16" t="s">
        <v>166</v>
      </c>
      <c r="C32" s="54" t="s">
        <v>174</v>
      </c>
      <c r="D32" s="16" t="s">
        <v>150</v>
      </c>
      <c r="E32" s="16" t="s">
        <v>175</v>
      </c>
      <c r="F32" s="16" t="s">
        <v>176</v>
      </c>
      <c r="G32" s="55">
        <f>H32+I32</f>
        <v>300</v>
      </c>
      <c r="H32" s="56">
        <v>300</v>
      </c>
      <c r="I32" s="56"/>
      <c r="J32" s="54" t="s">
        <v>177</v>
      </c>
      <c r="K32" s="16" t="s">
        <v>171</v>
      </c>
      <c r="L32" s="55" t="s">
        <v>93</v>
      </c>
      <c r="M32" s="54" t="s">
        <v>178</v>
      </c>
      <c r="N32" s="54" t="s">
        <v>179</v>
      </c>
      <c r="O32" s="16" t="s">
        <v>42</v>
      </c>
      <c r="P32" s="20" t="s">
        <v>25</v>
      </c>
      <c r="Q32" s="53"/>
    </row>
    <row r="33" s="24" customFormat="1" ht="60" customHeight="1" spans="1:17">
      <c r="A33" s="53">
        <f>MAX(A$1:A32)+1</f>
        <v>24</v>
      </c>
      <c r="B33" s="16" t="s">
        <v>166</v>
      </c>
      <c r="C33" s="54" t="s">
        <v>180</v>
      </c>
      <c r="D33" s="16" t="s">
        <v>35</v>
      </c>
      <c r="E33" s="16" t="s">
        <v>26</v>
      </c>
      <c r="F33" s="16" t="s">
        <v>181</v>
      </c>
      <c r="G33" s="55">
        <f>H33+I33</f>
        <v>400</v>
      </c>
      <c r="H33" s="55">
        <v>400</v>
      </c>
      <c r="I33" s="55"/>
      <c r="J33" s="54" t="s">
        <v>182</v>
      </c>
      <c r="K33" s="16" t="s">
        <v>171</v>
      </c>
      <c r="L33" s="53" t="s">
        <v>39</v>
      </c>
      <c r="M33" s="54" t="s">
        <v>183</v>
      </c>
      <c r="N33" s="54" t="s">
        <v>184</v>
      </c>
      <c r="O33" s="16" t="s">
        <v>42</v>
      </c>
      <c r="P33" s="16" t="s">
        <v>25</v>
      </c>
      <c r="Q33" s="56"/>
    </row>
    <row r="34" s="24" customFormat="1" ht="71" customHeight="1" spans="1:17">
      <c r="A34" s="53">
        <f>MAX(A$1:A33)+1</f>
        <v>25</v>
      </c>
      <c r="B34" s="16" t="s">
        <v>166</v>
      </c>
      <c r="C34" s="54" t="s">
        <v>185</v>
      </c>
      <c r="D34" s="22" t="s">
        <v>186</v>
      </c>
      <c r="E34" s="16" t="s">
        <v>26</v>
      </c>
      <c r="F34" s="16" t="s">
        <v>187</v>
      </c>
      <c r="G34" s="55">
        <f>H34+I34</f>
        <v>180</v>
      </c>
      <c r="H34" s="56"/>
      <c r="I34" s="56">
        <v>180</v>
      </c>
      <c r="J34" s="54" t="s">
        <v>188</v>
      </c>
      <c r="K34" s="16" t="s">
        <v>189</v>
      </c>
      <c r="L34" s="55" t="s">
        <v>190</v>
      </c>
      <c r="M34" s="54" t="s">
        <v>191</v>
      </c>
      <c r="N34" s="54" t="s">
        <v>192</v>
      </c>
      <c r="O34" s="16" t="s">
        <v>42</v>
      </c>
      <c r="P34" s="20" t="s">
        <v>25</v>
      </c>
      <c r="Q34" s="53"/>
    </row>
    <row r="35" s="24" customFormat="1" ht="34.5" customHeight="1" spans="1:17">
      <c r="A35" s="18" t="s">
        <v>193</v>
      </c>
      <c r="C35" s="51" t="s">
        <v>194</v>
      </c>
      <c r="D35" s="52"/>
      <c r="E35" s="52"/>
      <c r="F35" s="52"/>
      <c r="G35" s="50">
        <f>SUM(G36:G36)</f>
        <v>1050</v>
      </c>
      <c r="H35" s="50">
        <f>SUM(H36:H36)</f>
        <v>494.83</v>
      </c>
      <c r="I35" s="50">
        <f>SUM(I36:I36)</f>
        <v>555.17</v>
      </c>
      <c r="J35" s="59"/>
      <c r="K35" s="59"/>
      <c r="L35" s="52"/>
      <c r="M35" s="59"/>
      <c r="N35" s="59"/>
      <c r="O35" s="52"/>
      <c r="P35" s="52"/>
      <c r="Q35" s="56"/>
    </row>
    <row r="36" s="24" customFormat="1" ht="47" customHeight="1" spans="1:17">
      <c r="A36" s="53">
        <f>MAX(A$1:A35)+1</f>
        <v>26</v>
      </c>
      <c r="B36" s="20" t="s">
        <v>194</v>
      </c>
      <c r="C36" s="54" t="s">
        <v>195</v>
      </c>
      <c r="D36" s="16" t="s">
        <v>25</v>
      </c>
      <c r="E36" s="16" t="s">
        <v>26</v>
      </c>
      <c r="F36" s="16" t="s">
        <v>62</v>
      </c>
      <c r="G36" s="55">
        <f>H36+I36</f>
        <v>1050</v>
      </c>
      <c r="H36" s="56">
        <v>494.83</v>
      </c>
      <c r="I36" s="56">
        <v>555.17</v>
      </c>
      <c r="J36" s="54" t="s">
        <v>196</v>
      </c>
      <c r="K36" s="54" t="s">
        <v>197</v>
      </c>
      <c r="L36" s="53" t="s">
        <v>93</v>
      </c>
      <c r="M36" s="54" t="s">
        <v>198</v>
      </c>
      <c r="N36" s="54" t="s">
        <v>199</v>
      </c>
      <c r="O36" s="16" t="s">
        <v>55</v>
      </c>
      <c r="P36" s="16" t="s">
        <v>25</v>
      </c>
      <c r="Q36" s="56"/>
    </row>
    <row r="37" s="24" customFormat="1" ht="34.5" customHeight="1" spans="1:17">
      <c r="A37" s="18" t="s">
        <v>200</v>
      </c>
      <c r="C37" s="51" t="s">
        <v>201</v>
      </c>
      <c r="D37" s="52"/>
      <c r="E37" s="52"/>
      <c r="F37" s="52"/>
      <c r="G37" s="50">
        <f>SUM(G38:G60)</f>
        <v>3558.8262</v>
      </c>
      <c r="H37" s="50">
        <f>SUM(H38:H60)</f>
        <v>2825</v>
      </c>
      <c r="I37" s="50">
        <f>SUM(I38:I60)</f>
        <v>733.8262</v>
      </c>
      <c r="J37" s="59"/>
      <c r="K37" s="59"/>
      <c r="L37" s="52"/>
      <c r="M37" s="59"/>
      <c r="N37" s="59"/>
      <c r="O37" s="52"/>
      <c r="P37" s="52"/>
      <c r="Q37" s="56"/>
    </row>
    <row r="38" s="24" customFormat="1" ht="57" customHeight="1" spans="1:17">
      <c r="A38" s="53">
        <f>MAX(A$1:A37)+1</f>
        <v>27</v>
      </c>
      <c r="B38" s="16" t="s">
        <v>201</v>
      </c>
      <c r="C38" s="54" t="s">
        <v>202</v>
      </c>
      <c r="D38" s="16" t="s">
        <v>203</v>
      </c>
      <c r="E38" s="58" t="s">
        <v>26</v>
      </c>
      <c r="F38" s="16" t="s">
        <v>204</v>
      </c>
      <c r="G38" s="55">
        <f>H38+I38</f>
        <v>100</v>
      </c>
      <c r="H38" s="55">
        <v>100</v>
      </c>
      <c r="I38" s="55"/>
      <c r="J38" s="54" t="s">
        <v>205</v>
      </c>
      <c r="K38" s="54" t="s">
        <v>206</v>
      </c>
      <c r="L38" s="53" t="s">
        <v>207</v>
      </c>
      <c r="M38" s="54" t="s">
        <v>208</v>
      </c>
      <c r="N38" s="54" t="s">
        <v>209</v>
      </c>
      <c r="O38" s="16" t="s">
        <v>33</v>
      </c>
      <c r="P38" s="22" t="s">
        <v>210</v>
      </c>
      <c r="Q38" s="53"/>
    </row>
    <row r="39" s="24" customFormat="1" ht="70" customHeight="1" spans="1:17">
      <c r="A39" s="53">
        <f>MAX(A$1:A38)+1</f>
        <v>28</v>
      </c>
      <c r="B39" s="16" t="s">
        <v>201</v>
      </c>
      <c r="C39" s="54" t="s">
        <v>211</v>
      </c>
      <c r="D39" s="16" t="s">
        <v>212</v>
      </c>
      <c r="E39" s="58" t="s">
        <v>26</v>
      </c>
      <c r="F39" s="16" t="s">
        <v>213</v>
      </c>
      <c r="G39" s="55">
        <f>H39+I39</f>
        <v>500</v>
      </c>
      <c r="H39" s="55">
        <v>500</v>
      </c>
      <c r="I39" s="55"/>
      <c r="J39" s="54" t="s">
        <v>214</v>
      </c>
      <c r="K39" s="54" t="s">
        <v>215</v>
      </c>
      <c r="L39" s="53" t="s">
        <v>190</v>
      </c>
      <c r="M39" s="54" t="s">
        <v>216</v>
      </c>
      <c r="N39" s="54" t="s">
        <v>217</v>
      </c>
      <c r="O39" s="16" t="s">
        <v>33</v>
      </c>
      <c r="P39" s="16" t="s">
        <v>218</v>
      </c>
      <c r="Q39" s="56"/>
    </row>
    <row r="40" s="24" customFormat="1" ht="62" customHeight="1" spans="1:17">
      <c r="A40" s="53">
        <f>MAX(A$1:A39)+1</f>
        <v>29</v>
      </c>
      <c r="B40" s="16" t="s">
        <v>201</v>
      </c>
      <c r="C40" s="54" t="s">
        <v>219</v>
      </c>
      <c r="D40" s="16" t="s">
        <v>220</v>
      </c>
      <c r="E40" s="16" t="s">
        <v>26</v>
      </c>
      <c r="F40" s="16" t="s">
        <v>221</v>
      </c>
      <c r="G40" s="55">
        <f>H40+I40</f>
        <v>350</v>
      </c>
      <c r="H40" s="56">
        <v>350</v>
      </c>
      <c r="I40" s="56"/>
      <c r="J40" s="54" t="s">
        <v>222</v>
      </c>
      <c r="K40" s="54" t="s">
        <v>223</v>
      </c>
      <c r="L40" s="53" t="s">
        <v>30</v>
      </c>
      <c r="M40" s="54" t="s">
        <v>224</v>
      </c>
      <c r="N40" s="54" t="s">
        <v>225</v>
      </c>
      <c r="O40" s="16" t="s">
        <v>42</v>
      </c>
      <c r="P40" s="16" t="s">
        <v>25</v>
      </c>
      <c r="Q40" s="56"/>
    </row>
    <row r="41" s="24" customFormat="1" ht="54" customHeight="1" spans="1:17">
      <c r="A41" s="53">
        <f>MAX(A$1:A40)+1</f>
        <v>30</v>
      </c>
      <c r="B41" s="16" t="s">
        <v>201</v>
      </c>
      <c r="C41" s="54" t="s">
        <v>226</v>
      </c>
      <c r="D41" s="16" t="s">
        <v>220</v>
      </c>
      <c r="E41" s="16" t="s">
        <v>26</v>
      </c>
      <c r="F41" s="16" t="s">
        <v>221</v>
      </c>
      <c r="G41" s="55">
        <f>H41+I41</f>
        <v>100</v>
      </c>
      <c r="H41" s="56">
        <v>100</v>
      </c>
      <c r="I41" s="56"/>
      <c r="J41" s="54" t="s">
        <v>227</v>
      </c>
      <c r="K41" s="54" t="s">
        <v>228</v>
      </c>
      <c r="L41" s="55" t="s">
        <v>229</v>
      </c>
      <c r="M41" s="54" t="s">
        <v>230</v>
      </c>
      <c r="N41" s="54" t="s">
        <v>231</v>
      </c>
      <c r="O41" s="16" t="s">
        <v>33</v>
      </c>
      <c r="P41" s="16" t="s">
        <v>232</v>
      </c>
      <c r="Q41" s="53"/>
    </row>
    <row r="42" s="24" customFormat="1" ht="49" customHeight="1" spans="1:17">
      <c r="A42" s="53">
        <f>MAX(A$1:A41)+1</f>
        <v>31</v>
      </c>
      <c r="B42" s="16" t="s">
        <v>201</v>
      </c>
      <c r="C42" s="54" t="s">
        <v>233</v>
      </c>
      <c r="D42" s="16" t="s">
        <v>220</v>
      </c>
      <c r="E42" s="16" t="s">
        <v>26</v>
      </c>
      <c r="F42" s="16" t="s">
        <v>221</v>
      </c>
      <c r="G42" s="55">
        <f>H42+I42</f>
        <v>80</v>
      </c>
      <c r="H42" s="55">
        <v>80</v>
      </c>
      <c r="I42" s="55"/>
      <c r="J42" s="54" t="s">
        <v>234</v>
      </c>
      <c r="K42" s="54" t="s">
        <v>235</v>
      </c>
      <c r="L42" s="53" t="s">
        <v>39</v>
      </c>
      <c r="M42" s="54" t="s">
        <v>236</v>
      </c>
      <c r="N42" s="54" t="s">
        <v>237</v>
      </c>
      <c r="O42" s="16" t="s">
        <v>33</v>
      </c>
      <c r="P42" s="16" t="s">
        <v>210</v>
      </c>
      <c r="Q42" s="53"/>
    </row>
    <row r="43" s="24" customFormat="1" ht="64" customHeight="1" spans="1:17">
      <c r="A43" s="53">
        <f>MAX(A$1:A42)+1</f>
        <v>32</v>
      </c>
      <c r="B43" s="16"/>
      <c r="C43" s="54" t="s">
        <v>238</v>
      </c>
      <c r="D43" s="16" t="s">
        <v>220</v>
      </c>
      <c r="E43" s="58" t="s">
        <v>26</v>
      </c>
      <c r="F43" s="16" t="s">
        <v>239</v>
      </c>
      <c r="G43" s="55">
        <v>100</v>
      </c>
      <c r="H43" s="55">
        <v>100</v>
      </c>
      <c r="I43" s="55"/>
      <c r="J43" s="54" t="s">
        <v>240</v>
      </c>
      <c r="K43" s="54" t="s">
        <v>241</v>
      </c>
      <c r="L43" s="53" t="s">
        <v>39</v>
      </c>
      <c r="M43" s="54" t="s">
        <v>242</v>
      </c>
      <c r="N43" s="54" t="s">
        <v>243</v>
      </c>
      <c r="O43" s="16" t="s">
        <v>33</v>
      </c>
      <c r="P43" s="16" t="s">
        <v>232</v>
      </c>
      <c r="Q43" s="53"/>
    </row>
    <row r="44" s="24" customFormat="1" ht="45" customHeight="1" spans="1:17">
      <c r="A44" s="53">
        <f>MAX(A$1:A43)+1</f>
        <v>33</v>
      </c>
      <c r="B44" s="16" t="s">
        <v>83</v>
      </c>
      <c r="C44" s="54" t="s">
        <v>244</v>
      </c>
      <c r="D44" s="16" t="s">
        <v>220</v>
      </c>
      <c r="E44" s="16" t="s">
        <v>26</v>
      </c>
      <c r="F44" s="16" t="s">
        <v>221</v>
      </c>
      <c r="G44" s="55">
        <f>H44+I44</f>
        <v>300</v>
      </c>
      <c r="H44" s="56"/>
      <c r="I44" s="56">
        <v>300</v>
      </c>
      <c r="J44" s="54" t="s">
        <v>245</v>
      </c>
      <c r="K44" s="54" t="s">
        <v>82</v>
      </c>
      <c r="L44" s="53" t="s">
        <v>39</v>
      </c>
      <c r="M44" s="54" t="s">
        <v>246</v>
      </c>
      <c r="N44" s="54" t="s">
        <v>104</v>
      </c>
      <c r="O44" s="16" t="s">
        <v>33</v>
      </c>
      <c r="P44" s="16" t="s">
        <v>25</v>
      </c>
      <c r="Q44" s="16" t="s">
        <v>76</v>
      </c>
    </row>
    <row r="45" s="24" customFormat="1" ht="34.5" customHeight="1" spans="1:17">
      <c r="A45" s="53">
        <f>MAX(A$1:A44)+1</f>
        <v>34</v>
      </c>
      <c r="B45" s="16" t="s">
        <v>120</v>
      </c>
      <c r="C45" s="54" t="s">
        <v>247</v>
      </c>
      <c r="D45" s="16" t="s">
        <v>220</v>
      </c>
      <c r="E45" s="16" t="s">
        <v>69</v>
      </c>
      <c r="F45" s="16" t="s">
        <v>221</v>
      </c>
      <c r="G45" s="55">
        <v>49.4</v>
      </c>
      <c r="H45" s="55"/>
      <c r="I45" s="55">
        <v>49.4</v>
      </c>
      <c r="J45" s="61" t="s">
        <v>248</v>
      </c>
      <c r="K45" s="54"/>
      <c r="L45" s="53" t="s">
        <v>39</v>
      </c>
      <c r="M45" s="54"/>
      <c r="N45" s="54"/>
      <c r="O45" s="16" t="s">
        <v>42</v>
      </c>
      <c r="P45" s="16" t="s">
        <v>25</v>
      </c>
      <c r="Q45" s="53"/>
    </row>
    <row r="46" s="24" customFormat="1" ht="34.5" customHeight="1" spans="1:17">
      <c r="A46" s="53">
        <f>MAX(A$1:A45)+1</f>
        <v>35</v>
      </c>
      <c r="B46" s="16" t="s">
        <v>120</v>
      </c>
      <c r="C46" s="54" t="s">
        <v>249</v>
      </c>
      <c r="D46" s="16" t="s">
        <v>220</v>
      </c>
      <c r="E46" s="16" t="s">
        <v>69</v>
      </c>
      <c r="F46" s="16" t="s">
        <v>221</v>
      </c>
      <c r="G46" s="55">
        <v>23.655</v>
      </c>
      <c r="H46" s="55"/>
      <c r="I46" s="55">
        <v>23.655</v>
      </c>
      <c r="J46" s="61" t="s">
        <v>250</v>
      </c>
      <c r="K46" s="54"/>
      <c r="L46" s="53" t="s">
        <v>39</v>
      </c>
      <c r="M46" s="54"/>
      <c r="N46" s="54"/>
      <c r="O46" s="16" t="s">
        <v>42</v>
      </c>
      <c r="P46" s="16" t="s">
        <v>218</v>
      </c>
      <c r="Q46" s="53"/>
    </row>
    <row r="47" s="24" customFormat="1" ht="34.5" customHeight="1" spans="1:17">
      <c r="A47" s="53">
        <f>MAX(A$1:A46)+1</f>
        <v>36</v>
      </c>
      <c r="B47" s="16" t="s">
        <v>120</v>
      </c>
      <c r="C47" s="54" t="s">
        <v>251</v>
      </c>
      <c r="D47" s="16" t="s">
        <v>220</v>
      </c>
      <c r="E47" s="16" t="s">
        <v>69</v>
      </c>
      <c r="F47" s="16" t="s">
        <v>221</v>
      </c>
      <c r="G47" s="55">
        <v>45</v>
      </c>
      <c r="H47" s="55"/>
      <c r="I47" s="55">
        <v>45</v>
      </c>
      <c r="J47" s="61" t="s">
        <v>252</v>
      </c>
      <c r="K47" s="54"/>
      <c r="L47" s="53" t="s">
        <v>39</v>
      </c>
      <c r="M47" s="54"/>
      <c r="N47" s="54"/>
      <c r="O47" s="16" t="s">
        <v>33</v>
      </c>
      <c r="P47" s="16" t="s">
        <v>210</v>
      </c>
      <c r="Q47" s="53"/>
    </row>
    <row r="48" s="24" customFormat="1" ht="43" customHeight="1" spans="1:17">
      <c r="A48" s="53">
        <f>MAX(A$1:A47)+1</f>
        <v>37</v>
      </c>
      <c r="B48" s="16" t="s">
        <v>201</v>
      </c>
      <c r="C48" s="54" t="s">
        <v>253</v>
      </c>
      <c r="D48" s="16" t="s">
        <v>68</v>
      </c>
      <c r="E48" s="16" t="s">
        <v>26</v>
      </c>
      <c r="F48" s="16" t="s">
        <v>254</v>
      </c>
      <c r="G48" s="55">
        <v>70</v>
      </c>
      <c r="H48" s="55"/>
      <c r="I48" s="55">
        <v>70</v>
      </c>
      <c r="J48" s="54" t="s">
        <v>255</v>
      </c>
      <c r="K48" s="54" t="s">
        <v>256</v>
      </c>
      <c r="L48" s="53" t="s">
        <v>39</v>
      </c>
      <c r="M48" s="54" t="s">
        <v>257</v>
      </c>
      <c r="N48" s="54" t="s">
        <v>258</v>
      </c>
      <c r="O48" s="16" t="s">
        <v>33</v>
      </c>
      <c r="P48" s="16" t="s">
        <v>259</v>
      </c>
      <c r="Q48" s="16" t="s">
        <v>76</v>
      </c>
    </row>
    <row r="49" s="24" customFormat="1" ht="44" customHeight="1" spans="1:17">
      <c r="A49" s="53">
        <f>MAX(A$1:A48)+1</f>
        <v>38</v>
      </c>
      <c r="B49" s="16" t="s">
        <v>201</v>
      </c>
      <c r="C49" s="54" t="s">
        <v>260</v>
      </c>
      <c r="D49" s="16" t="s">
        <v>68</v>
      </c>
      <c r="E49" s="16" t="s">
        <v>26</v>
      </c>
      <c r="F49" s="16" t="s">
        <v>254</v>
      </c>
      <c r="G49" s="55">
        <v>100</v>
      </c>
      <c r="H49" s="55"/>
      <c r="I49" s="55">
        <v>100</v>
      </c>
      <c r="J49" s="54" t="s">
        <v>261</v>
      </c>
      <c r="K49" s="54" t="s">
        <v>262</v>
      </c>
      <c r="L49" s="53" t="s">
        <v>39</v>
      </c>
      <c r="M49" s="54" t="s">
        <v>263</v>
      </c>
      <c r="N49" s="54" t="s">
        <v>264</v>
      </c>
      <c r="O49" s="16" t="s">
        <v>33</v>
      </c>
      <c r="P49" s="16" t="s">
        <v>232</v>
      </c>
      <c r="Q49" s="56"/>
    </row>
    <row r="50" s="24" customFormat="1" ht="45" customHeight="1" spans="1:17">
      <c r="A50" s="53">
        <f>MAX(A$1:A49)+1</f>
        <v>39</v>
      </c>
      <c r="B50" s="16" t="s">
        <v>201</v>
      </c>
      <c r="C50" s="54" t="s">
        <v>265</v>
      </c>
      <c r="D50" s="16" t="s">
        <v>68</v>
      </c>
      <c r="E50" s="58" t="s">
        <v>26</v>
      </c>
      <c r="F50" s="16" t="s">
        <v>254</v>
      </c>
      <c r="G50" s="55">
        <v>300</v>
      </c>
      <c r="H50" s="55">
        <v>300</v>
      </c>
      <c r="I50" s="55"/>
      <c r="J50" s="54" t="s">
        <v>266</v>
      </c>
      <c r="K50" s="54" t="s">
        <v>267</v>
      </c>
      <c r="L50" s="53" t="s">
        <v>229</v>
      </c>
      <c r="M50" s="54" t="s">
        <v>268</v>
      </c>
      <c r="N50" s="54" t="s">
        <v>269</v>
      </c>
      <c r="O50" s="16" t="s">
        <v>33</v>
      </c>
      <c r="P50" s="16" t="s">
        <v>232</v>
      </c>
      <c r="Q50" s="56"/>
    </row>
    <row r="51" s="24" customFormat="1" ht="44" customHeight="1" spans="1:17">
      <c r="A51" s="53">
        <f>MAX(A$1:A50)+1</f>
        <v>40</v>
      </c>
      <c r="B51" s="16" t="s">
        <v>201</v>
      </c>
      <c r="C51" s="54" t="s">
        <v>270</v>
      </c>
      <c r="D51" s="16" t="s">
        <v>68</v>
      </c>
      <c r="E51" s="16" t="s">
        <v>26</v>
      </c>
      <c r="F51" s="16" t="s">
        <v>254</v>
      </c>
      <c r="G51" s="55">
        <v>50</v>
      </c>
      <c r="H51" s="55"/>
      <c r="I51" s="55">
        <v>50</v>
      </c>
      <c r="J51" s="54" t="s">
        <v>271</v>
      </c>
      <c r="K51" s="54" t="s">
        <v>272</v>
      </c>
      <c r="L51" s="53" t="s">
        <v>30</v>
      </c>
      <c r="M51" s="54" t="s">
        <v>273</v>
      </c>
      <c r="N51" s="54" t="s">
        <v>274</v>
      </c>
      <c r="O51" s="16" t="s">
        <v>42</v>
      </c>
      <c r="P51" s="16" t="s">
        <v>232</v>
      </c>
      <c r="Q51" s="56"/>
    </row>
    <row r="52" s="24" customFormat="1" ht="50" customHeight="1" spans="1:17">
      <c r="A52" s="53">
        <f>MAX(A$1:A51)+1</f>
        <v>41</v>
      </c>
      <c r="B52" s="16" t="s">
        <v>201</v>
      </c>
      <c r="C52" s="54" t="s">
        <v>275</v>
      </c>
      <c r="D52" s="16" t="s">
        <v>276</v>
      </c>
      <c r="E52" s="16" t="s">
        <v>26</v>
      </c>
      <c r="F52" s="16" t="s">
        <v>277</v>
      </c>
      <c r="G52" s="55">
        <v>200</v>
      </c>
      <c r="H52" s="56">
        <v>200</v>
      </c>
      <c r="I52" s="56"/>
      <c r="J52" s="54" t="s">
        <v>278</v>
      </c>
      <c r="K52" s="54" t="s">
        <v>279</v>
      </c>
      <c r="L52" s="55" t="s">
        <v>30</v>
      </c>
      <c r="M52" s="54" t="s">
        <v>280</v>
      </c>
      <c r="N52" s="54" t="s">
        <v>281</v>
      </c>
      <c r="O52" s="16" t="s">
        <v>33</v>
      </c>
      <c r="P52" s="20" t="s">
        <v>218</v>
      </c>
      <c r="Q52" s="53"/>
    </row>
    <row r="53" s="24" customFormat="1" ht="53" customHeight="1" spans="1:17">
      <c r="A53" s="53">
        <f>MAX(A$1:A52)+1</f>
        <v>42</v>
      </c>
      <c r="B53" s="16" t="s">
        <v>201</v>
      </c>
      <c r="C53" s="54" t="s">
        <v>282</v>
      </c>
      <c r="D53" s="16" t="s">
        <v>276</v>
      </c>
      <c r="E53" s="16" t="s">
        <v>26</v>
      </c>
      <c r="F53" s="16" t="s">
        <v>283</v>
      </c>
      <c r="G53" s="55">
        <v>80</v>
      </c>
      <c r="H53" s="56">
        <v>80</v>
      </c>
      <c r="I53" s="56"/>
      <c r="J53" s="54" t="s">
        <v>284</v>
      </c>
      <c r="K53" s="54" t="s">
        <v>285</v>
      </c>
      <c r="L53" s="55" t="s">
        <v>39</v>
      </c>
      <c r="M53" s="54" t="s">
        <v>286</v>
      </c>
      <c r="N53" s="54" t="s">
        <v>287</v>
      </c>
      <c r="O53" s="16" t="s">
        <v>33</v>
      </c>
      <c r="P53" s="20" t="s">
        <v>232</v>
      </c>
      <c r="Q53" s="53"/>
    </row>
    <row r="54" s="24" customFormat="1" ht="44" customHeight="1" spans="1:17">
      <c r="A54" s="53">
        <f>MAX(A$1:A53)+1</f>
        <v>43</v>
      </c>
      <c r="B54" s="16" t="s">
        <v>201</v>
      </c>
      <c r="C54" s="54" t="s">
        <v>288</v>
      </c>
      <c r="D54" s="16" t="s">
        <v>276</v>
      </c>
      <c r="E54" s="16" t="s">
        <v>26</v>
      </c>
      <c r="F54" s="16" t="s">
        <v>289</v>
      </c>
      <c r="G54" s="55">
        <v>200</v>
      </c>
      <c r="H54" s="56">
        <v>200</v>
      </c>
      <c r="I54" s="56"/>
      <c r="J54" s="54" t="s">
        <v>290</v>
      </c>
      <c r="K54" s="54" t="s">
        <v>291</v>
      </c>
      <c r="L54" s="53" t="s">
        <v>30</v>
      </c>
      <c r="M54" s="54" t="s">
        <v>292</v>
      </c>
      <c r="N54" s="54" t="s">
        <v>281</v>
      </c>
      <c r="O54" s="16" t="s">
        <v>33</v>
      </c>
      <c r="P54" s="16" t="s">
        <v>218</v>
      </c>
      <c r="Q54" s="53"/>
    </row>
    <row r="55" s="24" customFormat="1" ht="48" customHeight="1" spans="1:17">
      <c r="A55" s="53">
        <f>MAX(A$1:A54)+1</f>
        <v>44</v>
      </c>
      <c r="B55" s="16" t="s">
        <v>201</v>
      </c>
      <c r="C55" s="54" t="s">
        <v>293</v>
      </c>
      <c r="D55" s="16" t="s">
        <v>294</v>
      </c>
      <c r="E55" s="16" t="s">
        <v>26</v>
      </c>
      <c r="F55" s="16" t="s">
        <v>295</v>
      </c>
      <c r="G55" s="55">
        <v>150</v>
      </c>
      <c r="H55" s="56">
        <v>150</v>
      </c>
      <c r="I55" s="56"/>
      <c r="J55" s="54" t="s">
        <v>296</v>
      </c>
      <c r="K55" s="54" t="s">
        <v>297</v>
      </c>
      <c r="L55" s="53" t="s">
        <v>39</v>
      </c>
      <c r="M55" s="54" t="s">
        <v>298</v>
      </c>
      <c r="N55" s="54" t="s">
        <v>299</v>
      </c>
      <c r="O55" s="16" t="s">
        <v>111</v>
      </c>
      <c r="P55" s="16" t="s">
        <v>25</v>
      </c>
      <c r="Q55" s="56"/>
    </row>
    <row r="56" s="24" customFormat="1" ht="46" customHeight="1" spans="1:17">
      <c r="A56" s="53">
        <f>MAX(A$1:A55)+1</f>
        <v>45</v>
      </c>
      <c r="B56" s="16" t="s">
        <v>201</v>
      </c>
      <c r="C56" s="54" t="s">
        <v>300</v>
      </c>
      <c r="D56" s="16" t="s">
        <v>294</v>
      </c>
      <c r="E56" s="58" t="s">
        <v>26</v>
      </c>
      <c r="F56" s="16" t="s">
        <v>295</v>
      </c>
      <c r="G56" s="55">
        <v>150</v>
      </c>
      <c r="H56" s="55">
        <v>150</v>
      </c>
      <c r="I56" s="55"/>
      <c r="J56" s="54" t="s">
        <v>301</v>
      </c>
      <c r="K56" s="54" t="s">
        <v>302</v>
      </c>
      <c r="L56" s="53" t="s">
        <v>30</v>
      </c>
      <c r="M56" s="54" t="s">
        <v>303</v>
      </c>
      <c r="N56" s="54" t="s">
        <v>304</v>
      </c>
      <c r="O56" s="16" t="s">
        <v>33</v>
      </c>
      <c r="P56" s="16" t="s">
        <v>232</v>
      </c>
      <c r="Q56" s="53"/>
    </row>
    <row r="57" s="24" customFormat="1" ht="34.5" customHeight="1" spans="1:17">
      <c r="A57" s="53">
        <f>MAX(A$1:A56)+1</f>
        <v>46</v>
      </c>
      <c r="B57" s="16" t="s">
        <v>120</v>
      </c>
      <c r="C57" s="54" t="s">
        <v>305</v>
      </c>
      <c r="D57" s="16" t="s">
        <v>294</v>
      </c>
      <c r="E57" s="16" t="s">
        <v>69</v>
      </c>
      <c r="F57" s="16" t="s">
        <v>295</v>
      </c>
      <c r="G57" s="55">
        <v>400</v>
      </c>
      <c r="H57" s="55">
        <v>400</v>
      </c>
      <c r="I57" s="55"/>
      <c r="J57" s="61" t="s">
        <v>306</v>
      </c>
      <c r="K57" s="54"/>
      <c r="L57" s="53" t="s">
        <v>39</v>
      </c>
      <c r="M57" s="54"/>
      <c r="N57" s="54"/>
      <c r="O57" s="16" t="s">
        <v>42</v>
      </c>
      <c r="P57" s="16" t="s">
        <v>218</v>
      </c>
      <c r="Q57" s="53"/>
    </row>
    <row r="58" s="24" customFormat="1" ht="34.5" customHeight="1" spans="1:17">
      <c r="A58" s="53">
        <f>MAX(A$1:A57)+1</f>
        <v>47</v>
      </c>
      <c r="B58" s="16" t="s">
        <v>201</v>
      </c>
      <c r="C58" s="54" t="s">
        <v>307</v>
      </c>
      <c r="D58" s="16" t="s">
        <v>308</v>
      </c>
      <c r="E58" s="58" t="s">
        <v>26</v>
      </c>
      <c r="F58" s="16" t="s">
        <v>309</v>
      </c>
      <c r="G58" s="55">
        <v>25</v>
      </c>
      <c r="H58" s="55">
        <v>25</v>
      </c>
      <c r="I58" s="55"/>
      <c r="J58" s="54" t="s">
        <v>310</v>
      </c>
      <c r="K58" s="54" t="s">
        <v>311</v>
      </c>
      <c r="L58" s="53" t="s">
        <v>229</v>
      </c>
      <c r="M58" s="54" t="s">
        <v>312</v>
      </c>
      <c r="N58" s="54" t="s">
        <v>313</v>
      </c>
      <c r="O58" s="16" t="s">
        <v>33</v>
      </c>
      <c r="P58" s="16" t="s">
        <v>232</v>
      </c>
      <c r="Q58" s="53"/>
    </row>
    <row r="59" s="24" customFormat="1" ht="34.5" customHeight="1" spans="1:17">
      <c r="A59" s="53">
        <f>MAX(A$1:A58)+1</f>
        <v>48</v>
      </c>
      <c r="B59" s="16" t="s">
        <v>201</v>
      </c>
      <c r="C59" s="54" t="s">
        <v>314</v>
      </c>
      <c r="D59" s="16" t="s">
        <v>308</v>
      </c>
      <c r="E59" s="58" t="s">
        <v>26</v>
      </c>
      <c r="F59" s="16" t="s">
        <v>309</v>
      </c>
      <c r="G59" s="55">
        <v>90</v>
      </c>
      <c r="H59" s="55">
        <v>90</v>
      </c>
      <c r="I59" s="55"/>
      <c r="J59" s="54" t="s">
        <v>315</v>
      </c>
      <c r="K59" s="54" t="s">
        <v>316</v>
      </c>
      <c r="L59" s="53" t="s">
        <v>229</v>
      </c>
      <c r="M59" s="54" t="s">
        <v>230</v>
      </c>
      <c r="N59" s="54" t="s">
        <v>317</v>
      </c>
      <c r="O59" s="16" t="s">
        <v>33</v>
      </c>
      <c r="P59" s="16" t="s">
        <v>210</v>
      </c>
      <c r="Q59" s="53"/>
    </row>
    <row r="60" s="24" customFormat="1" ht="34.5" customHeight="1" spans="1:17">
      <c r="A60" s="53">
        <f>MAX(A$1:A59)+1</f>
        <v>49</v>
      </c>
      <c r="B60" s="16" t="s">
        <v>120</v>
      </c>
      <c r="C60" s="54" t="s">
        <v>318</v>
      </c>
      <c r="D60" s="16" t="s">
        <v>44</v>
      </c>
      <c r="E60" s="16" t="s">
        <v>69</v>
      </c>
      <c r="F60" s="16" t="s">
        <v>319</v>
      </c>
      <c r="G60" s="55">
        <v>95.7712</v>
      </c>
      <c r="H60" s="55"/>
      <c r="I60" s="55">
        <v>95.7712</v>
      </c>
      <c r="J60" s="61" t="s">
        <v>320</v>
      </c>
      <c r="K60" s="54"/>
      <c r="L60" s="53" t="s">
        <v>39</v>
      </c>
      <c r="M60" s="54"/>
      <c r="N60" s="54"/>
      <c r="O60" s="16" t="s">
        <v>33</v>
      </c>
      <c r="P60" s="16" t="s">
        <v>25</v>
      </c>
      <c r="Q60" s="53"/>
    </row>
    <row r="61" s="24" customFormat="1" ht="34.5" customHeight="1" spans="1:17">
      <c r="A61" s="18" t="s">
        <v>321</v>
      </c>
      <c r="C61" s="51" t="s">
        <v>322</v>
      </c>
      <c r="D61" s="52"/>
      <c r="E61" s="52"/>
      <c r="F61" s="52"/>
      <c r="G61" s="50">
        <f>SUM(G62:G74)</f>
        <v>1740</v>
      </c>
      <c r="H61" s="50">
        <f>SUM(H62:H74)</f>
        <v>800</v>
      </c>
      <c r="I61" s="50">
        <f>SUM(I62:I74)</f>
        <v>940</v>
      </c>
      <c r="J61" s="59"/>
      <c r="K61" s="59"/>
      <c r="L61" s="52"/>
      <c r="M61" s="59"/>
      <c r="N61" s="59"/>
      <c r="O61" s="52"/>
      <c r="P61" s="52"/>
      <c r="Q61" s="56"/>
    </row>
    <row r="62" s="24" customFormat="1" ht="34.5" customHeight="1" spans="1:17">
      <c r="A62" s="53">
        <f>MAX(A$1:A61)+1</f>
        <v>50</v>
      </c>
      <c r="B62" s="16" t="s">
        <v>322</v>
      </c>
      <c r="C62" s="54" t="s">
        <v>323</v>
      </c>
      <c r="D62" s="16" t="s">
        <v>79</v>
      </c>
      <c r="E62" s="58" t="s">
        <v>26</v>
      </c>
      <c r="F62" s="16" t="s">
        <v>106</v>
      </c>
      <c r="G62" s="55">
        <v>290</v>
      </c>
      <c r="H62" s="55">
        <v>290</v>
      </c>
      <c r="I62" s="55"/>
      <c r="J62" s="54" t="s">
        <v>324</v>
      </c>
      <c r="K62" s="54" t="s">
        <v>325</v>
      </c>
      <c r="L62" s="53" t="s">
        <v>39</v>
      </c>
      <c r="M62" s="54" t="s">
        <v>326</v>
      </c>
      <c r="N62" s="54" t="s">
        <v>327</v>
      </c>
      <c r="O62" s="16" t="s">
        <v>33</v>
      </c>
      <c r="P62" s="16" t="s">
        <v>232</v>
      </c>
      <c r="Q62" s="63" t="s">
        <v>76</v>
      </c>
    </row>
    <row r="63" s="24" customFormat="1" ht="34.5" customHeight="1" spans="1:17">
      <c r="A63" s="53">
        <f>MAX(A$1:A62)+1</f>
        <v>51</v>
      </c>
      <c r="B63" s="16" t="s">
        <v>322</v>
      </c>
      <c r="C63" s="54" t="s">
        <v>328</v>
      </c>
      <c r="D63" s="16" t="s">
        <v>79</v>
      </c>
      <c r="E63" s="16" t="s">
        <v>26</v>
      </c>
      <c r="F63" s="16" t="s">
        <v>329</v>
      </c>
      <c r="G63" s="55">
        <v>180</v>
      </c>
      <c r="H63" s="56"/>
      <c r="I63" s="56">
        <v>180</v>
      </c>
      <c r="J63" s="54" t="s">
        <v>330</v>
      </c>
      <c r="K63" s="54" t="s">
        <v>82</v>
      </c>
      <c r="L63" s="53" t="s">
        <v>39</v>
      </c>
      <c r="M63" s="54" t="s">
        <v>331</v>
      </c>
      <c r="N63" s="54" t="s">
        <v>332</v>
      </c>
      <c r="O63" s="16" t="s">
        <v>33</v>
      </c>
      <c r="P63" s="22" t="s">
        <v>333</v>
      </c>
      <c r="Q63" s="64"/>
    </row>
    <row r="64" s="24" customFormat="1" ht="34.5" customHeight="1" spans="1:17">
      <c r="A64" s="53">
        <f>MAX(A$1:A63)+1</f>
        <v>52</v>
      </c>
      <c r="B64" s="16" t="s">
        <v>322</v>
      </c>
      <c r="C64" s="54" t="s">
        <v>334</v>
      </c>
      <c r="D64" s="16" t="s">
        <v>79</v>
      </c>
      <c r="E64" s="16" t="s">
        <v>26</v>
      </c>
      <c r="F64" s="16" t="s">
        <v>80</v>
      </c>
      <c r="G64" s="55">
        <v>200</v>
      </c>
      <c r="H64" s="56">
        <v>200</v>
      </c>
      <c r="I64" s="56"/>
      <c r="J64" s="54" t="s">
        <v>335</v>
      </c>
      <c r="K64" s="54" t="s">
        <v>325</v>
      </c>
      <c r="L64" s="53" t="s">
        <v>39</v>
      </c>
      <c r="M64" s="54" t="s">
        <v>336</v>
      </c>
      <c r="N64" s="54" t="s">
        <v>337</v>
      </c>
      <c r="O64" s="16" t="s">
        <v>33</v>
      </c>
      <c r="P64" s="16" t="s">
        <v>232</v>
      </c>
      <c r="Q64" s="63" t="s">
        <v>76</v>
      </c>
    </row>
    <row r="65" s="24" customFormat="1" ht="45" customHeight="1" spans="1:17">
      <c r="A65" s="53">
        <f>MAX(A$1:A64)+1</f>
        <v>53</v>
      </c>
      <c r="B65" s="16" t="s">
        <v>322</v>
      </c>
      <c r="C65" s="54" t="s">
        <v>338</v>
      </c>
      <c r="D65" s="16" t="s">
        <v>339</v>
      </c>
      <c r="E65" s="16" t="s">
        <v>26</v>
      </c>
      <c r="F65" s="16" t="s">
        <v>340</v>
      </c>
      <c r="G65" s="55">
        <v>80</v>
      </c>
      <c r="H65" s="56"/>
      <c r="I65" s="56">
        <v>80</v>
      </c>
      <c r="J65" s="54" t="s">
        <v>341</v>
      </c>
      <c r="K65" s="54" t="s">
        <v>256</v>
      </c>
      <c r="L65" s="55" t="s">
        <v>39</v>
      </c>
      <c r="M65" s="54" t="s">
        <v>342</v>
      </c>
      <c r="N65" s="54" t="s">
        <v>343</v>
      </c>
      <c r="O65" s="16" t="s">
        <v>33</v>
      </c>
      <c r="P65" s="20" t="s">
        <v>232</v>
      </c>
      <c r="Q65" s="53"/>
    </row>
    <row r="66" s="24" customFormat="1" ht="45" customHeight="1" spans="1:17">
      <c r="A66" s="53">
        <f>MAX(A$1:A65)+1</f>
        <v>54</v>
      </c>
      <c r="B66" s="16" t="s">
        <v>322</v>
      </c>
      <c r="C66" s="54" t="s">
        <v>344</v>
      </c>
      <c r="D66" s="16" t="s">
        <v>345</v>
      </c>
      <c r="E66" s="16" t="s">
        <v>26</v>
      </c>
      <c r="F66" s="16" t="s">
        <v>346</v>
      </c>
      <c r="G66" s="55">
        <v>60</v>
      </c>
      <c r="H66" s="56"/>
      <c r="I66" s="56">
        <v>60</v>
      </c>
      <c r="J66" s="54" t="s">
        <v>347</v>
      </c>
      <c r="K66" s="54" t="s">
        <v>348</v>
      </c>
      <c r="L66" s="55" t="s">
        <v>39</v>
      </c>
      <c r="M66" s="54" t="s">
        <v>349</v>
      </c>
      <c r="N66" s="54" t="s">
        <v>350</v>
      </c>
      <c r="O66" s="16" t="s">
        <v>33</v>
      </c>
      <c r="P66" s="20" t="s">
        <v>232</v>
      </c>
      <c r="Q66" s="64"/>
    </row>
    <row r="67" s="24" customFormat="1" ht="45" customHeight="1" spans="1:17">
      <c r="A67" s="53">
        <f>MAX(A$1:A66)+1</f>
        <v>55</v>
      </c>
      <c r="B67" s="16" t="s">
        <v>322</v>
      </c>
      <c r="C67" s="54" t="s">
        <v>351</v>
      </c>
      <c r="D67" s="16" t="s">
        <v>168</v>
      </c>
      <c r="E67" s="16" t="s">
        <v>26</v>
      </c>
      <c r="F67" s="16" t="s">
        <v>352</v>
      </c>
      <c r="G67" s="55">
        <v>60</v>
      </c>
      <c r="H67" s="56"/>
      <c r="I67" s="56">
        <v>60</v>
      </c>
      <c r="J67" s="54" t="s">
        <v>353</v>
      </c>
      <c r="K67" s="54" t="s">
        <v>354</v>
      </c>
      <c r="L67" s="55" t="s">
        <v>39</v>
      </c>
      <c r="M67" s="54" t="s">
        <v>355</v>
      </c>
      <c r="N67" s="54" t="s">
        <v>356</v>
      </c>
      <c r="O67" s="16" t="s">
        <v>33</v>
      </c>
      <c r="P67" s="20" t="s">
        <v>232</v>
      </c>
      <c r="Q67" s="64"/>
    </row>
    <row r="68" s="24" customFormat="1" ht="34.5" customHeight="1" spans="1:17">
      <c r="A68" s="53">
        <f>MAX(A$1:A67)+1</f>
        <v>56</v>
      </c>
      <c r="B68" s="16" t="s">
        <v>322</v>
      </c>
      <c r="C68" s="54" t="s">
        <v>357</v>
      </c>
      <c r="D68" s="16" t="s">
        <v>212</v>
      </c>
      <c r="E68" s="16" t="s">
        <v>26</v>
      </c>
      <c r="F68" s="16" t="s">
        <v>358</v>
      </c>
      <c r="G68" s="55">
        <v>90</v>
      </c>
      <c r="H68" s="56"/>
      <c r="I68" s="56">
        <v>90</v>
      </c>
      <c r="J68" s="54" t="s">
        <v>359</v>
      </c>
      <c r="K68" s="54" t="s">
        <v>316</v>
      </c>
      <c r="L68" s="53" t="s">
        <v>39</v>
      </c>
      <c r="M68" s="54" t="s">
        <v>360</v>
      </c>
      <c r="N68" s="54" t="s">
        <v>217</v>
      </c>
      <c r="O68" s="16" t="s">
        <v>33</v>
      </c>
      <c r="P68" s="16" t="s">
        <v>210</v>
      </c>
      <c r="Q68" s="64"/>
    </row>
    <row r="69" s="24" customFormat="1" ht="34.5" customHeight="1" spans="1:17">
      <c r="A69" s="53">
        <f>MAX(A$1:A68)+1</f>
        <v>57</v>
      </c>
      <c r="B69" s="16" t="s">
        <v>322</v>
      </c>
      <c r="C69" s="54" t="s">
        <v>361</v>
      </c>
      <c r="D69" s="16" t="s">
        <v>122</v>
      </c>
      <c r="E69" s="16" t="s">
        <v>26</v>
      </c>
      <c r="F69" s="16" t="s">
        <v>362</v>
      </c>
      <c r="G69" s="55">
        <v>210</v>
      </c>
      <c r="H69" s="56"/>
      <c r="I69" s="56">
        <v>210</v>
      </c>
      <c r="J69" s="54" t="s">
        <v>363</v>
      </c>
      <c r="K69" s="54" t="s">
        <v>364</v>
      </c>
      <c r="L69" s="53" t="s">
        <v>39</v>
      </c>
      <c r="M69" s="54" t="s">
        <v>365</v>
      </c>
      <c r="N69" s="54" t="s">
        <v>366</v>
      </c>
      <c r="O69" s="16" t="s">
        <v>33</v>
      </c>
      <c r="P69" s="16" t="s">
        <v>210</v>
      </c>
      <c r="Q69" s="64"/>
    </row>
    <row r="70" s="24" customFormat="1" ht="45" customHeight="1" spans="1:17">
      <c r="A70" s="53">
        <f>MAX(A$1:A69)+1</f>
        <v>58</v>
      </c>
      <c r="B70" s="16" t="s">
        <v>322</v>
      </c>
      <c r="C70" s="54" t="s">
        <v>367</v>
      </c>
      <c r="D70" s="16" t="s">
        <v>276</v>
      </c>
      <c r="E70" s="16" t="s">
        <v>26</v>
      </c>
      <c r="F70" s="16" t="s">
        <v>283</v>
      </c>
      <c r="G70" s="55">
        <v>170</v>
      </c>
      <c r="H70" s="56"/>
      <c r="I70" s="56">
        <v>170</v>
      </c>
      <c r="J70" s="54" t="s">
        <v>368</v>
      </c>
      <c r="K70" s="54" t="s">
        <v>369</v>
      </c>
      <c r="L70" s="53" t="s">
        <v>39</v>
      </c>
      <c r="M70" s="54" t="s">
        <v>370</v>
      </c>
      <c r="N70" s="54" t="s">
        <v>281</v>
      </c>
      <c r="O70" s="16" t="s">
        <v>33</v>
      </c>
      <c r="P70" s="22" t="s">
        <v>218</v>
      </c>
      <c r="Q70" s="64"/>
    </row>
    <row r="71" s="24" customFormat="1" ht="46" customHeight="1" spans="1:17">
      <c r="A71" s="53">
        <f>MAX(A$1:A70)+1</f>
        <v>59</v>
      </c>
      <c r="B71" s="16"/>
      <c r="C71" s="54" t="s">
        <v>371</v>
      </c>
      <c r="D71" s="16" t="s">
        <v>372</v>
      </c>
      <c r="E71" s="16" t="s">
        <v>26</v>
      </c>
      <c r="F71" s="16" t="s">
        <v>373</v>
      </c>
      <c r="G71" s="55">
        <v>90</v>
      </c>
      <c r="H71" s="56"/>
      <c r="I71" s="56">
        <v>90</v>
      </c>
      <c r="J71" s="54" t="s">
        <v>374</v>
      </c>
      <c r="K71" s="54" t="s">
        <v>375</v>
      </c>
      <c r="L71" s="53" t="s">
        <v>39</v>
      </c>
      <c r="M71" s="54" t="s">
        <v>292</v>
      </c>
      <c r="N71" s="54" t="s">
        <v>217</v>
      </c>
      <c r="O71" s="16" t="s">
        <v>33</v>
      </c>
      <c r="P71" s="22" t="s">
        <v>218</v>
      </c>
      <c r="Q71" s="64"/>
    </row>
    <row r="72" s="24" customFormat="1" ht="49" customHeight="1" spans="1:17">
      <c r="A72" s="53">
        <f>MAX(A$1:A71)+1</f>
        <v>60</v>
      </c>
      <c r="B72" s="16" t="s">
        <v>376</v>
      </c>
      <c r="C72" s="54" t="s">
        <v>377</v>
      </c>
      <c r="D72" s="16" t="s">
        <v>212</v>
      </c>
      <c r="E72" s="16" t="s">
        <v>26</v>
      </c>
      <c r="F72" s="16" t="s">
        <v>378</v>
      </c>
      <c r="G72" s="55">
        <v>40</v>
      </c>
      <c r="H72" s="55">
        <v>40</v>
      </c>
      <c r="I72" s="55"/>
      <c r="J72" s="54" t="s">
        <v>379</v>
      </c>
      <c r="K72" s="54" t="s">
        <v>380</v>
      </c>
      <c r="L72" s="53" t="s">
        <v>39</v>
      </c>
      <c r="M72" s="54" t="s">
        <v>381</v>
      </c>
      <c r="N72" s="54" t="s">
        <v>382</v>
      </c>
      <c r="O72" s="16" t="s">
        <v>33</v>
      </c>
      <c r="P72" s="16" t="s">
        <v>232</v>
      </c>
      <c r="Q72" s="16" t="s">
        <v>76</v>
      </c>
    </row>
    <row r="73" s="24" customFormat="1" ht="48" customHeight="1" spans="1:17">
      <c r="A73" s="53">
        <f>MAX(A$1:A72)+1</f>
        <v>61</v>
      </c>
      <c r="B73" s="16" t="s">
        <v>376</v>
      </c>
      <c r="C73" s="54" t="s">
        <v>383</v>
      </c>
      <c r="D73" s="16" t="s">
        <v>150</v>
      </c>
      <c r="E73" s="16" t="s">
        <v>26</v>
      </c>
      <c r="F73" s="16" t="s">
        <v>384</v>
      </c>
      <c r="G73" s="55">
        <v>170</v>
      </c>
      <c r="H73" s="55">
        <v>170</v>
      </c>
      <c r="I73" s="55"/>
      <c r="J73" s="54" t="s">
        <v>363</v>
      </c>
      <c r="K73" s="54" t="s">
        <v>316</v>
      </c>
      <c r="L73" s="53" t="s">
        <v>39</v>
      </c>
      <c r="M73" s="54" t="s">
        <v>385</v>
      </c>
      <c r="N73" s="54" t="s">
        <v>366</v>
      </c>
      <c r="O73" s="16" t="s">
        <v>33</v>
      </c>
      <c r="P73" s="16" t="s">
        <v>210</v>
      </c>
      <c r="Q73" s="66"/>
    </row>
    <row r="74" s="24" customFormat="1" ht="34.5" customHeight="1" spans="1:17">
      <c r="A74" s="53">
        <f>MAX(A$1:A73)+1</f>
        <v>62</v>
      </c>
      <c r="B74" s="16" t="s">
        <v>376</v>
      </c>
      <c r="C74" s="54" t="s">
        <v>386</v>
      </c>
      <c r="D74" s="16" t="s">
        <v>387</v>
      </c>
      <c r="E74" s="16" t="s">
        <v>26</v>
      </c>
      <c r="F74" s="16" t="s">
        <v>388</v>
      </c>
      <c r="G74" s="55">
        <v>100</v>
      </c>
      <c r="H74" s="55">
        <v>100</v>
      </c>
      <c r="I74" s="55"/>
      <c r="J74" s="54" t="s">
        <v>363</v>
      </c>
      <c r="K74" s="54" t="s">
        <v>316</v>
      </c>
      <c r="L74" s="53" t="s">
        <v>39</v>
      </c>
      <c r="M74" s="54" t="s">
        <v>389</v>
      </c>
      <c r="N74" s="54" t="s">
        <v>366</v>
      </c>
      <c r="O74" s="16" t="s">
        <v>33</v>
      </c>
      <c r="P74" s="16" t="s">
        <v>210</v>
      </c>
      <c r="Q74" s="66"/>
    </row>
    <row r="75" s="24" customFormat="1" ht="34.5" customHeight="1" spans="1:17">
      <c r="A75" s="18" t="s">
        <v>390</v>
      </c>
      <c r="C75" s="51" t="s">
        <v>391</v>
      </c>
      <c r="D75" s="53"/>
      <c r="E75" s="53"/>
      <c r="F75" s="53"/>
      <c r="G75" s="50">
        <f t="shared" ref="G75:I75" si="2">G76+G78</f>
        <v>3950</v>
      </c>
      <c r="H75" s="50">
        <f t="shared" si="2"/>
        <v>2392</v>
      </c>
      <c r="I75" s="50">
        <f t="shared" si="2"/>
        <v>1558</v>
      </c>
      <c r="J75" s="57"/>
      <c r="K75" s="57"/>
      <c r="L75" s="53"/>
      <c r="M75" s="57"/>
      <c r="N75" s="57"/>
      <c r="O75" s="53"/>
      <c r="P75" s="53"/>
      <c r="Q75" s="62"/>
    </row>
    <row r="76" s="24" customFormat="1" ht="34.5" customHeight="1" spans="1:17">
      <c r="A76" s="18" t="s">
        <v>21</v>
      </c>
      <c r="C76" s="51" t="s">
        <v>392</v>
      </c>
      <c r="D76" s="52"/>
      <c r="E76" s="52"/>
      <c r="F76" s="52"/>
      <c r="G76" s="50">
        <f t="shared" ref="G76:I76" si="3">SUM(G77)</f>
        <v>1200</v>
      </c>
      <c r="H76" s="50">
        <f t="shared" si="3"/>
        <v>600</v>
      </c>
      <c r="I76" s="50">
        <f t="shared" si="3"/>
        <v>600</v>
      </c>
      <c r="J76" s="59"/>
      <c r="K76" s="59"/>
      <c r="L76" s="52"/>
      <c r="M76" s="59"/>
      <c r="N76" s="59"/>
      <c r="O76" s="52"/>
      <c r="P76" s="52"/>
      <c r="Q76" s="56"/>
    </row>
    <row r="77" s="24" customFormat="1" ht="49" customHeight="1" spans="1:17">
      <c r="A77" s="53">
        <f>MAX(A$1:A76)+1</f>
        <v>63</v>
      </c>
      <c r="B77" s="16" t="s">
        <v>392</v>
      </c>
      <c r="C77" s="54" t="s">
        <v>393</v>
      </c>
      <c r="D77" s="16" t="s">
        <v>25</v>
      </c>
      <c r="E77" s="16" t="s">
        <v>26</v>
      </c>
      <c r="F77" s="16" t="s">
        <v>62</v>
      </c>
      <c r="G77" s="55">
        <f t="shared" ref="G77:G80" si="4">H77+I77</f>
        <v>1200</v>
      </c>
      <c r="H77" s="56">
        <v>600</v>
      </c>
      <c r="I77" s="56">
        <v>600</v>
      </c>
      <c r="J77" s="54" t="s">
        <v>394</v>
      </c>
      <c r="K77" s="54" t="s">
        <v>395</v>
      </c>
      <c r="L77" s="53" t="s">
        <v>93</v>
      </c>
      <c r="M77" s="54" t="s">
        <v>396</v>
      </c>
      <c r="N77" s="54" t="s">
        <v>397</v>
      </c>
      <c r="O77" s="16" t="s">
        <v>55</v>
      </c>
      <c r="P77" s="16" t="s">
        <v>25</v>
      </c>
      <c r="Q77" s="56"/>
    </row>
    <row r="78" s="24" customFormat="1" ht="34.5" customHeight="1" spans="1:17">
      <c r="A78" s="18" t="s">
        <v>118</v>
      </c>
      <c r="C78" s="51" t="s">
        <v>398</v>
      </c>
      <c r="D78" s="52"/>
      <c r="E78" s="52"/>
      <c r="F78" s="52"/>
      <c r="G78" s="50">
        <f t="shared" ref="G78:I78" si="5">SUM(G79:G80)</f>
        <v>2750</v>
      </c>
      <c r="H78" s="50">
        <f t="shared" si="5"/>
        <v>1792</v>
      </c>
      <c r="I78" s="50">
        <f t="shared" si="5"/>
        <v>958</v>
      </c>
      <c r="J78" s="59"/>
      <c r="K78" s="59"/>
      <c r="L78" s="52"/>
      <c r="M78" s="59"/>
      <c r="N78" s="59"/>
      <c r="O78" s="52"/>
      <c r="P78" s="52"/>
      <c r="Q78" s="56"/>
    </row>
    <row r="79" s="24" customFormat="1" ht="48" customHeight="1" spans="1:17">
      <c r="A79" s="53">
        <f>MAX(A$1:A78)+1</f>
        <v>64</v>
      </c>
      <c r="B79" s="16" t="s">
        <v>398</v>
      </c>
      <c r="C79" s="54" t="s">
        <v>399</v>
      </c>
      <c r="D79" s="16" t="s">
        <v>400</v>
      </c>
      <c r="E79" s="16" t="s">
        <v>26</v>
      </c>
      <c r="F79" s="16" t="s">
        <v>62</v>
      </c>
      <c r="G79" s="55">
        <f t="shared" si="4"/>
        <v>2200</v>
      </c>
      <c r="H79" s="56">
        <v>1432</v>
      </c>
      <c r="I79" s="56">
        <v>768</v>
      </c>
      <c r="J79" s="54" t="s">
        <v>401</v>
      </c>
      <c r="K79" s="54" t="s">
        <v>402</v>
      </c>
      <c r="L79" s="57" t="s">
        <v>93</v>
      </c>
      <c r="M79" s="54" t="s">
        <v>403</v>
      </c>
      <c r="N79" s="54" t="s">
        <v>404</v>
      </c>
      <c r="O79" s="16" t="s">
        <v>55</v>
      </c>
      <c r="P79" s="16" t="s">
        <v>400</v>
      </c>
      <c r="Q79" s="56"/>
    </row>
    <row r="80" s="24" customFormat="1" ht="46" customHeight="1" spans="1:17">
      <c r="A80" s="53">
        <f>MAX(A$1:A79)+1</f>
        <v>65</v>
      </c>
      <c r="B80" s="16" t="s">
        <v>398</v>
      </c>
      <c r="C80" s="54" t="s">
        <v>405</v>
      </c>
      <c r="D80" s="16" t="s">
        <v>400</v>
      </c>
      <c r="E80" s="16" t="s">
        <v>26</v>
      </c>
      <c r="F80" s="16" t="s">
        <v>62</v>
      </c>
      <c r="G80" s="55">
        <f t="shared" si="4"/>
        <v>550</v>
      </c>
      <c r="H80" s="56">
        <v>360</v>
      </c>
      <c r="I80" s="56">
        <v>190</v>
      </c>
      <c r="J80" s="54" t="s">
        <v>406</v>
      </c>
      <c r="K80" s="54" t="s">
        <v>407</v>
      </c>
      <c r="L80" s="57" t="s">
        <v>93</v>
      </c>
      <c r="M80" s="54" t="s">
        <v>408</v>
      </c>
      <c r="N80" s="54" t="s">
        <v>409</v>
      </c>
      <c r="O80" s="16" t="s">
        <v>55</v>
      </c>
      <c r="P80" s="16" t="s">
        <v>400</v>
      </c>
      <c r="Q80" s="56"/>
    </row>
    <row r="81" s="24" customFormat="1" ht="34.5" customHeight="1" spans="1:17">
      <c r="A81" s="18" t="s">
        <v>410</v>
      </c>
      <c r="C81" s="51" t="s">
        <v>411</v>
      </c>
      <c r="D81" s="53"/>
      <c r="E81" s="53"/>
      <c r="F81" s="53"/>
      <c r="G81" s="50">
        <f>G82+G86+G88+G90+G107</f>
        <v>4825.5238</v>
      </c>
      <c r="H81" s="50">
        <f>H82+H86+H88+H90+H107</f>
        <v>3534.3</v>
      </c>
      <c r="I81" s="50">
        <f>I82+I86+I88+I90+I107</f>
        <v>1291.2238</v>
      </c>
      <c r="J81" s="57"/>
      <c r="K81" s="57"/>
      <c r="L81" s="53"/>
      <c r="M81" s="57"/>
      <c r="N81" s="57"/>
      <c r="O81" s="53"/>
      <c r="P81" s="53"/>
      <c r="Q81" s="62"/>
    </row>
    <row r="82" s="24" customFormat="1" ht="34.5" customHeight="1" spans="1:17">
      <c r="A82" s="18" t="s">
        <v>21</v>
      </c>
      <c r="C82" s="51" t="s">
        <v>412</v>
      </c>
      <c r="D82" s="52"/>
      <c r="E82" s="52"/>
      <c r="F82" s="52"/>
      <c r="G82" s="50">
        <f t="shared" ref="G82:I82" si="6">SUM(G83:G85)</f>
        <v>689</v>
      </c>
      <c r="H82" s="50">
        <f t="shared" si="6"/>
        <v>355</v>
      </c>
      <c r="I82" s="50">
        <f t="shared" si="6"/>
        <v>334</v>
      </c>
      <c r="J82" s="59"/>
      <c r="K82" s="59"/>
      <c r="L82" s="52"/>
      <c r="M82" s="59"/>
      <c r="N82" s="59"/>
      <c r="O82" s="52"/>
      <c r="P82" s="52"/>
      <c r="Q82" s="56"/>
    </row>
    <row r="83" s="24" customFormat="1" ht="66" customHeight="1" spans="1:17">
      <c r="A83" s="53">
        <f>MAX(A$1:A82)+1</f>
        <v>66</v>
      </c>
      <c r="B83" s="16" t="s">
        <v>412</v>
      </c>
      <c r="C83" s="54" t="s">
        <v>413</v>
      </c>
      <c r="D83" s="16" t="s">
        <v>339</v>
      </c>
      <c r="E83" s="16" t="s">
        <v>26</v>
      </c>
      <c r="F83" s="16" t="s">
        <v>414</v>
      </c>
      <c r="G83" s="55">
        <f t="shared" ref="G83:G85" si="7">H83+I83</f>
        <v>355</v>
      </c>
      <c r="H83" s="56">
        <v>355</v>
      </c>
      <c r="I83" s="56"/>
      <c r="J83" s="54" t="s">
        <v>415</v>
      </c>
      <c r="K83" s="54" t="s">
        <v>416</v>
      </c>
      <c r="L83" s="55" t="s">
        <v>30</v>
      </c>
      <c r="M83" s="54" t="s">
        <v>417</v>
      </c>
      <c r="N83" s="54" t="s">
        <v>418</v>
      </c>
      <c r="O83" s="16" t="s">
        <v>33</v>
      </c>
      <c r="P83" s="20" t="s">
        <v>419</v>
      </c>
      <c r="Q83" s="53"/>
    </row>
    <row r="84" s="24" customFormat="1" ht="81" customHeight="1" spans="1:17">
      <c r="A84" s="53">
        <f>MAX(A$1:A83)+1</f>
        <v>67</v>
      </c>
      <c r="B84" s="16" t="s">
        <v>412</v>
      </c>
      <c r="C84" s="54" t="s">
        <v>420</v>
      </c>
      <c r="D84" s="16" t="s">
        <v>421</v>
      </c>
      <c r="E84" s="16" t="s">
        <v>26</v>
      </c>
      <c r="F84" s="16" t="s">
        <v>422</v>
      </c>
      <c r="G84" s="55">
        <f t="shared" si="7"/>
        <v>158</v>
      </c>
      <c r="H84" s="56"/>
      <c r="I84" s="56">
        <v>158</v>
      </c>
      <c r="J84" s="54" t="s">
        <v>423</v>
      </c>
      <c r="K84" s="54" t="s">
        <v>424</v>
      </c>
      <c r="L84" s="55" t="s">
        <v>93</v>
      </c>
      <c r="M84" s="54" t="s">
        <v>425</v>
      </c>
      <c r="N84" s="54" t="s">
        <v>418</v>
      </c>
      <c r="O84" s="16" t="s">
        <v>33</v>
      </c>
      <c r="P84" s="20" t="s">
        <v>419</v>
      </c>
      <c r="Q84" s="53"/>
    </row>
    <row r="85" s="24" customFormat="1" ht="56" customHeight="1" spans="1:17">
      <c r="A85" s="53">
        <f>MAX(A$1:A84)+1</f>
        <v>68</v>
      </c>
      <c r="B85" s="16" t="s">
        <v>412</v>
      </c>
      <c r="C85" s="54" t="s">
        <v>426</v>
      </c>
      <c r="D85" s="16" t="s">
        <v>79</v>
      </c>
      <c r="E85" s="16" t="s">
        <v>26</v>
      </c>
      <c r="F85" s="16" t="s">
        <v>106</v>
      </c>
      <c r="G85" s="55">
        <f t="shared" si="7"/>
        <v>176</v>
      </c>
      <c r="H85" s="55"/>
      <c r="I85" s="55">
        <v>176</v>
      </c>
      <c r="J85" s="54" t="s">
        <v>427</v>
      </c>
      <c r="K85" s="54" t="s">
        <v>428</v>
      </c>
      <c r="L85" s="53" t="s">
        <v>93</v>
      </c>
      <c r="M85" s="54" t="s">
        <v>429</v>
      </c>
      <c r="N85" s="54" t="s">
        <v>418</v>
      </c>
      <c r="O85" s="16" t="s">
        <v>33</v>
      </c>
      <c r="P85" s="16" t="s">
        <v>419</v>
      </c>
      <c r="Q85" s="56"/>
    </row>
    <row r="86" s="24" customFormat="1" ht="34.5" customHeight="1" spans="1:17">
      <c r="A86" s="18" t="s">
        <v>118</v>
      </c>
      <c r="C86" s="51" t="s">
        <v>158</v>
      </c>
      <c r="D86" s="52"/>
      <c r="E86" s="52"/>
      <c r="F86" s="52"/>
      <c r="G86" s="50">
        <f t="shared" ref="G86:I86" si="8">SUM(G87:G87)</f>
        <v>131</v>
      </c>
      <c r="H86" s="50">
        <f t="shared" si="8"/>
        <v>0</v>
      </c>
      <c r="I86" s="50">
        <f t="shared" si="8"/>
        <v>131</v>
      </c>
      <c r="J86" s="59"/>
      <c r="K86" s="59"/>
      <c r="L86" s="52"/>
      <c r="M86" s="59"/>
      <c r="N86" s="59"/>
      <c r="O86" s="52"/>
      <c r="P86" s="52"/>
      <c r="Q86" s="56"/>
    </row>
    <row r="87" s="24" customFormat="1" ht="45" customHeight="1" spans="1:17">
      <c r="A87" s="53">
        <f>MAX(A$1:A86)+1</f>
        <v>69</v>
      </c>
      <c r="B87" s="16" t="s">
        <v>158</v>
      </c>
      <c r="C87" s="54" t="s">
        <v>430</v>
      </c>
      <c r="D87" s="16" t="s">
        <v>136</v>
      </c>
      <c r="E87" s="16" t="s">
        <v>26</v>
      </c>
      <c r="F87" s="16" t="s">
        <v>431</v>
      </c>
      <c r="G87" s="55">
        <f t="shared" ref="G87:G91" si="9">H87+I87</f>
        <v>131</v>
      </c>
      <c r="H87" s="56"/>
      <c r="I87" s="56">
        <v>131</v>
      </c>
      <c r="J87" s="54" t="s">
        <v>432</v>
      </c>
      <c r="K87" s="54" t="s">
        <v>433</v>
      </c>
      <c r="L87" s="55" t="s">
        <v>93</v>
      </c>
      <c r="M87" s="54" t="s">
        <v>434</v>
      </c>
      <c r="N87" s="54" t="s">
        <v>435</v>
      </c>
      <c r="O87" s="16" t="s">
        <v>33</v>
      </c>
      <c r="P87" s="20" t="s">
        <v>136</v>
      </c>
      <c r="Q87" s="53"/>
    </row>
    <row r="88" s="24" customFormat="1" ht="34.5" customHeight="1" spans="1:17">
      <c r="A88" s="18" t="s">
        <v>133</v>
      </c>
      <c r="C88" s="51" t="s">
        <v>436</v>
      </c>
      <c r="D88" s="52"/>
      <c r="E88" s="52"/>
      <c r="F88" s="52"/>
      <c r="G88" s="50">
        <f t="shared" ref="G88:I88" si="10">SUM(G89:G89)</f>
        <v>2000</v>
      </c>
      <c r="H88" s="50">
        <f t="shared" si="10"/>
        <v>2000</v>
      </c>
      <c r="I88" s="50">
        <f t="shared" si="10"/>
        <v>0</v>
      </c>
      <c r="J88" s="59"/>
      <c r="K88" s="59"/>
      <c r="L88" s="52"/>
      <c r="M88" s="59"/>
      <c r="N88" s="59"/>
      <c r="O88" s="52"/>
      <c r="P88" s="52"/>
      <c r="Q88" s="56"/>
    </row>
    <row r="89" s="24" customFormat="1" ht="44" customHeight="1" spans="1:17">
      <c r="A89" s="53">
        <f>MAX(A$1:A88)+1</f>
        <v>70</v>
      </c>
      <c r="B89" s="16" t="s">
        <v>436</v>
      </c>
      <c r="C89" s="54" t="s">
        <v>437</v>
      </c>
      <c r="D89" s="16" t="s">
        <v>438</v>
      </c>
      <c r="E89" s="58" t="s">
        <v>26</v>
      </c>
      <c r="F89" s="16" t="s">
        <v>439</v>
      </c>
      <c r="G89" s="55">
        <f t="shared" si="9"/>
        <v>2000</v>
      </c>
      <c r="H89" s="55">
        <v>2000</v>
      </c>
      <c r="I89" s="55"/>
      <c r="J89" s="54" t="s">
        <v>440</v>
      </c>
      <c r="K89" s="54" t="s">
        <v>256</v>
      </c>
      <c r="L89" s="53" t="s">
        <v>93</v>
      </c>
      <c r="M89" s="54" t="s">
        <v>441</v>
      </c>
      <c r="N89" s="54" t="s">
        <v>442</v>
      </c>
      <c r="O89" s="16" t="s">
        <v>33</v>
      </c>
      <c r="P89" s="16" t="s">
        <v>438</v>
      </c>
      <c r="Q89" s="56"/>
    </row>
    <row r="90" s="24" customFormat="1" ht="34.5" customHeight="1" spans="1:17">
      <c r="A90" s="18" t="s">
        <v>165</v>
      </c>
      <c r="C90" s="51" t="s">
        <v>376</v>
      </c>
      <c r="D90" s="52"/>
      <c r="E90" s="52"/>
      <c r="F90" s="52"/>
      <c r="G90" s="50">
        <f>SUM(G91:G106)</f>
        <v>1179.3</v>
      </c>
      <c r="H90" s="50">
        <f>SUM(H91:H106)</f>
        <v>1179.3</v>
      </c>
      <c r="I90" s="50">
        <f>SUM(I91:I106)</f>
        <v>0</v>
      </c>
      <c r="J90" s="59"/>
      <c r="K90" s="59"/>
      <c r="L90" s="52"/>
      <c r="M90" s="59"/>
      <c r="N90" s="59"/>
      <c r="O90" s="52"/>
      <c r="P90" s="52"/>
      <c r="Q90" s="56"/>
    </row>
    <row r="91" s="24" customFormat="1" ht="48" customHeight="1" spans="1:17">
      <c r="A91" s="53">
        <f>MAX(A$1:A90)+1</f>
        <v>71</v>
      </c>
      <c r="B91" s="16" t="s">
        <v>376</v>
      </c>
      <c r="C91" s="54" t="s">
        <v>443</v>
      </c>
      <c r="D91" s="16" t="s">
        <v>212</v>
      </c>
      <c r="E91" s="16" t="s">
        <v>26</v>
      </c>
      <c r="F91" s="16" t="s">
        <v>444</v>
      </c>
      <c r="G91" s="55">
        <v>320</v>
      </c>
      <c r="H91" s="55">
        <v>320</v>
      </c>
      <c r="I91" s="55"/>
      <c r="J91" s="54" t="s">
        <v>445</v>
      </c>
      <c r="K91" s="54" t="s">
        <v>446</v>
      </c>
      <c r="L91" s="53" t="s">
        <v>39</v>
      </c>
      <c r="M91" s="54" t="s">
        <v>447</v>
      </c>
      <c r="N91" s="54" t="s">
        <v>382</v>
      </c>
      <c r="O91" s="16" t="s">
        <v>33</v>
      </c>
      <c r="P91" s="16" t="s">
        <v>232</v>
      </c>
      <c r="Q91" s="16" t="s">
        <v>76</v>
      </c>
    </row>
    <row r="92" s="24" customFormat="1" ht="34.5" customHeight="1" spans="1:17">
      <c r="A92" s="53">
        <f>MAX(A$1:A91)+1</f>
        <v>72</v>
      </c>
      <c r="B92" s="16" t="s">
        <v>376</v>
      </c>
      <c r="C92" s="54" t="s">
        <v>448</v>
      </c>
      <c r="D92" s="16" t="s">
        <v>212</v>
      </c>
      <c r="E92" s="16" t="s">
        <v>26</v>
      </c>
      <c r="F92" s="16" t="s">
        <v>449</v>
      </c>
      <c r="G92" s="55">
        <v>50</v>
      </c>
      <c r="H92" s="55">
        <v>50</v>
      </c>
      <c r="I92" s="55"/>
      <c r="J92" s="54" t="s">
        <v>363</v>
      </c>
      <c r="K92" s="54" t="s">
        <v>316</v>
      </c>
      <c r="L92" s="53" t="s">
        <v>39</v>
      </c>
      <c r="M92" s="54" t="s">
        <v>450</v>
      </c>
      <c r="N92" s="54" t="s">
        <v>382</v>
      </c>
      <c r="O92" s="16" t="s">
        <v>33</v>
      </c>
      <c r="P92" s="16" t="s">
        <v>210</v>
      </c>
      <c r="Q92" s="16" t="s">
        <v>76</v>
      </c>
    </row>
    <row r="93" s="24" customFormat="1" ht="48" customHeight="1" spans="1:17">
      <c r="A93" s="53">
        <f>MAX(A$1:A92)+1</f>
        <v>73</v>
      </c>
      <c r="B93" s="16" t="s">
        <v>376</v>
      </c>
      <c r="C93" s="54" t="s">
        <v>451</v>
      </c>
      <c r="D93" s="16" t="s">
        <v>212</v>
      </c>
      <c r="E93" s="16" t="s">
        <v>26</v>
      </c>
      <c r="F93" s="16" t="s">
        <v>452</v>
      </c>
      <c r="G93" s="55">
        <v>246</v>
      </c>
      <c r="H93" s="55">
        <v>246</v>
      </c>
      <c r="I93" s="55"/>
      <c r="J93" s="54" t="s">
        <v>363</v>
      </c>
      <c r="K93" s="54" t="s">
        <v>316</v>
      </c>
      <c r="L93" s="53" t="s">
        <v>39</v>
      </c>
      <c r="M93" s="54" t="s">
        <v>453</v>
      </c>
      <c r="N93" s="54" t="s">
        <v>382</v>
      </c>
      <c r="O93" s="16" t="s">
        <v>33</v>
      </c>
      <c r="P93" s="16" t="s">
        <v>210</v>
      </c>
      <c r="Q93" s="16"/>
    </row>
    <row r="94" s="24" customFormat="1" ht="34.5" customHeight="1" spans="1:17">
      <c r="A94" s="53">
        <f>MAX(A$1:A93)+1</f>
        <v>74</v>
      </c>
      <c r="B94" s="16" t="s">
        <v>376</v>
      </c>
      <c r="C94" s="54" t="s">
        <v>454</v>
      </c>
      <c r="D94" s="16" t="s">
        <v>212</v>
      </c>
      <c r="E94" s="16" t="s">
        <v>26</v>
      </c>
      <c r="F94" s="65"/>
      <c r="G94" s="55">
        <v>32.3</v>
      </c>
      <c r="H94" s="55">
        <v>32.3</v>
      </c>
      <c r="I94" s="55"/>
      <c r="J94" s="54" t="s">
        <v>455</v>
      </c>
      <c r="K94" s="54" t="s">
        <v>316</v>
      </c>
      <c r="L94" s="53" t="s">
        <v>39</v>
      </c>
      <c r="M94" s="54" t="s">
        <v>456</v>
      </c>
      <c r="N94" s="54" t="s">
        <v>382</v>
      </c>
      <c r="O94" s="16" t="s">
        <v>33</v>
      </c>
      <c r="P94" s="16" t="s">
        <v>210</v>
      </c>
      <c r="Q94" s="16"/>
    </row>
    <row r="95" s="24" customFormat="1" ht="34.5" customHeight="1" spans="1:17">
      <c r="A95" s="53">
        <f>MAX(A$1:A94)+1</f>
        <v>75</v>
      </c>
      <c r="B95" s="16" t="s">
        <v>376</v>
      </c>
      <c r="C95" s="54" t="s">
        <v>457</v>
      </c>
      <c r="D95" s="16" t="s">
        <v>79</v>
      </c>
      <c r="E95" s="16" t="s">
        <v>26</v>
      </c>
      <c r="F95" s="16" t="s">
        <v>458</v>
      </c>
      <c r="G95" s="55">
        <v>70</v>
      </c>
      <c r="H95" s="55">
        <v>70</v>
      </c>
      <c r="I95" s="55"/>
      <c r="J95" s="54" t="s">
        <v>459</v>
      </c>
      <c r="K95" s="54" t="s">
        <v>256</v>
      </c>
      <c r="L95" s="53" t="s">
        <v>39</v>
      </c>
      <c r="M95" s="54" t="s">
        <v>460</v>
      </c>
      <c r="N95" s="54" t="s">
        <v>382</v>
      </c>
      <c r="O95" s="16" t="s">
        <v>33</v>
      </c>
      <c r="P95" s="16" t="s">
        <v>232</v>
      </c>
      <c r="Q95" s="16" t="s">
        <v>76</v>
      </c>
    </row>
    <row r="96" s="24" customFormat="1" ht="34.5" customHeight="1" spans="1:17">
      <c r="A96" s="53">
        <f>MAX(A$1:A95)+1</f>
        <v>76</v>
      </c>
      <c r="B96" s="16" t="s">
        <v>376</v>
      </c>
      <c r="C96" s="54" t="s">
        <v>461</v>
      </c>
      <c r="D96" s="16" t="s">
        <v>79</v>
      </c>
      <c r="E96" s="16" t="s">
        <v>26</v>
      </c>
      <c r="F96" s="16" t="s">
        <v>462</v>
      </c>
      <c r="G96" s="55">
        <v>111</v>
      </c>
      <c r="H96" s="55">
        <v>111</v>
      </c>
      <c r="I96" s="55"/>
      <c r="J96" s="54" t="s">
        <v>455</v>
      </c>
      <c r="K96" s="54" t="s">
        <v>463</v>
      </c>
      <c r="L96" s="53" t="s">
        <v>39</v>
      </c>
      <c r="M96" s="54" t="s">
        <v>464</v>
      </c>
      <c r="N96" s="54" t="s">
        <v>382</v>
      </c>
      <c r="O96" s="16" t="s">
        <v>33</v>
      </c>
      <c r="P96" s="16" t="s">
        <v>232</v>
      </c>
      <c r="Q96" s="16" t="s">
        <v>76</v>
      </c>
    </row>
    <row r="97" s="24" customFormat="1" ht="34.5" customHeight="1" spans="1:17">
      <c r="A97" s="53">
        <f>MAX(A$1:A96)+1</f>
        <v>77</v>
      </c>
      <c r="B97" s="16" t="s">
        <v>376</v>
      </c>
      <c r="C97" s="54" t="s">
        <v>465</v>
      </c>
      <c r="D97" s="16" t="s">
        <v>79</v>
      </c>
      <c r="E97" s="16" t="s">
        <v>26</v>
      </c>
      <c r="F97" s="16" t="s">
        <v>466</v>
      </c>
      <c r="G97" s="55">
        <v>38</v>
      </c>
      <c r="H97" s="55">
        <v>38</v>
      </c>
      <c r="I97" s="55"/>
      <c r="J97" s="54" t="s">
        <v>467</v>
      </c>
      <c r="K97" s="54" t="s">
        <v>256</v>
      </c>
      <c r="L97" s="53" t="s">
        <v>39</v>
      </c>
      <c r="M97" s="54" t="s">
        <v>342</v>
      </c>
      <c r="N97" s="54" t="s">
        <v>468</v>
      </c>
      <c r="O97" s="16" t="s">
        <v>33</v>
      </c>
      <c r="P97" s="16" t="s">
        <v>232</v>
      </c>
      <c r="Q97" s="53"/>
    </row>
    <row r="98" s="24" customFormat="1" ht="34.5" customHeight="1" spans="1:17">
      <c r="A98" s="53">
        <f>MAX(A$1:A97)+1</f>
        <v>78</v>
      </c>
      <c r="B98" s="2"/>
      <c r="C98" s="54" t="s">
        <v>469</v>
      </c>
      <c r="D98" s="16" t="s">
        <v>44</v>
      </c>
      <c r="E98" s="16" t="s">
        <v>26</v>
      </c>
      <c r="F98" s="16" t="s">
        <v>466</v>
      </c>
      <c r="G98" s="55">
        <v>78.38</v>
      </c>
      <c r="H98" s="55">
        <v>78.38</v>
      </c>
      <c r="I98" s="55"/>
      <c r="J98" s="54" t="s">
        <v>470</v>
      </c>
      <c r="K98" s="54" t="s">
        <v>256</v>
      </c>
      <c r="L98" s="53" t="s">
        <v>39</v>
      </c>
      <c r="M98" s="54" t="s">
        <v>471</v>
      </c>
      <c r="N98" s="54" t="s">
        <v>468</v>
      </c>
      <c r="O98" s="16" t="s">
        <v>33</v>
      </c>
      <c r="P98" s="16" t="s">
        <v>232</v>
      </c>
      <c r="Q98" s="53"/>
    </row>
    <row r="99" s="24" customFormat="1" ht="34.5" customHeight="1" spans="1:17">
      <c r="A99" s="53">
        <f>MAX(A$1:A98)+1</f>
        <v>79</v>
      </c>
      <c r="B99" s="2"/>
      <c r="C99" s="54" t="s">
        <v>472</v>
      </c>
      <c r="D99" s="16" t="s">
        <v>212</v>
      </c>
      <c r="E99" s="16" t="s">
        <v>26</v>
      </c>
      <c r="F99" s="16" t="s">
        <v>444</v>
      </c>
      <c r="G99" s="55">
        <v>31.6</v>
      </c>
      <c r="H99" s="55">
        <v>31.6</v>
      </c>
      <c r="I99" s="55"/>
      <c r="J99" s="54" t="s">
        <v>473</v>
      </c>
      <c r="K99" s="54" t="s">
        <v>256</v>
      </c>
      <c r="L99" s="53" t="s">
        <v>39</v>
      </c>
      <c r="M99" s="54" t="s">
        <v>474</v>
      </c>
      <c r="N99" s="54" t="s">
        <v>468</v>
      </c>
      <c r="O99" s="16" t="s">
        <v>33</v>
      </c>
      <c r="P99" s="16" t="s">
        <v>232</v>
      </c>
      <c r="Q99" s="53"/>
    </row>
    <row r="100" s="24" customFormat="1" ht="34.5" customHeight="1" spans="1:17">
      <c r="A100" s="53">
        <f>MAX(A$1:A99)+1</f>
        <v>80</v>
      </c>
      <c r="B100" s="2"/>
      <c r="C100" s="54" t="s">
        <v>475</v>
      </c>
      <c r="D100" s="16" t="s">
        <v>220</v>
      </c>
      <c r="E100" s="16" t="s">
        <v>26</v>
      </c>
      <c r="F100" s="16" t="s">
        <v>466</v>
      </c>
      <c r="G100" s="55">
        <v>37.6</v>
      </c>
      <c r="H100" s="55">
        <v>37.6</v>
      </c>
      <c r="I100" s="55"/>
      <c r="J100" s="54" t="s">
        <v>476</v>
      </c>
      <c r="K100" s="54" t="s">
        <v>256</v>
      </c>
      <c r="L100" s="53" t="s">
        <v>39</v>
      </c>
      <c r="M100" s="54" t="s">
        <v>477</v>
      </c>
      <c r="N100" s="54" t="s">
        <v>468</v>
      </c>
      <c r="O100" s="16" t="s">
        <v>33</v>
      </c>
      <c r="P100" s="16" t="s">
        <v>232</v>
      </c>
      <c r="Q100" s="53"/>
    </row>
    <row r="101" s="24" customFormat="1" ht="34.5" customHeight="1" spans="1:17">
      <c r="A101" s="53">
        <f>MAX(A$1:A100)+1</f>
        <v>81</v>
      </c>
      <c r="B101" s="2"/>
      <c r="C101" s="54" t="s">
        <v>478</v>
      </c>
      <c r="D101" s="16" t="s">
        <v>308</v>
      </c>
      <c r="E101" s="16" t="s">
        <v>26</v>
      </c>
      <c r="F101" s="16" t="s">
        <v>466</v>
      </c>
      <c r="G101" s="55">
        <v>23.98</v>
      </c>
      <c r="H101" s="55">
        <v>23.98</v>
      </c>
      <c r="I101" s="55"/>
      <c r="J101" s="54" t="s">
        <v>479</v>
      </c>
      <c r="K101" s="54" t="s">
        <v>256</v>
      </c>
      <c r="L101" s="53" t="s">
        <v>39</v>
      </c>
      <c r="M101" s="54" t="s">
        <v>480</v>
      </c>
      <c r="N101" s="54" t="s">
        <v>468</v>
      </c>
      <c r="O101" s="16" t="s">
        <v>33</v>
      </c>
      <c r="P101" s="16" t="s">
        <v>232</v>
      </c>
      <c r="Q101" s="53"/>
    </row>
    <row r="102" s="24" customFormat="1" ht="34.5" customHeight="1" spans="1:17">
      <c r="A102" s="53">
        <f>MAX(A$1:A101)+1</f>
        <v>82</v>
      </c>
      <c r="B102" s="2"/>
      <c r="C102" s="54" t="s">
        <v>481</v>
      </c>
      <c r="D102" s="16" t="s">
        <v>35</v>
      </c>
      <c r="E102" s="16" t="s">
        <v>26</v>
      </c>
      <c r="F102" s="16" t="s">
        <v>444</v>
      </c>
      <c r="G102" s="55">
        <v>16</v>
      </c>
      <c r="H102" s="55">
        <v>16</v>
      </c>
      <c r="I102" s="55"/>
      <c r="J102" s="54" t="s">
        <v>482</v>
      </c>
      <c r="K102" s="54" t="s">
        <v>256</v>
      </c>
      <c r="L102" s="53" t="s">
        <v>39</v>
      </c>
      <c r="M102" s="54" t="s">
        <v>483</v>
      </c>
      <c r="N102" s="54" t="s">
        <v>468</v>
      </c>
      <c r="O102" s="16" t="s">
        <v>33</v>
      </c>
      <c r="P102" s="16" t="s">
        <v>232</v>
      </c>
      <c r="Q102" s="53"/>
    </row>
    <row r="103" s="24" customFormat="1" ht="34.5" customHeight="1" spans="1:17">
      <c r="A103" s="53">
        <f>MAX(A$1:A102)+1</f>
        <v>83</v>
      </c>
      <c r="B103" s="2"/>
      <c r="C103" s="54" t="s">
        <v>484</v>
      </c>
      <c r="D103" s="16" t="s">
        <v>68</v>
      </c>
      <c r="E103" s="16" t="s">
        <v>26</v>
      </c>
      <c r="F103" s="16" t="s">
        <v>466</v>
      </c>
      <c r="G103" s="55">
        <v>37.18</v>
      </c>
      <c r="H103" s="55">
        <v>37.18</v>
      </c>
      <c r="I103" s="55"/>
      <c r="J103" s="54" t="s">
        <v>485</v>
      </c>
      <c r="K103" s="54" t="s">
        <v>256</v>
      </c>
      <c r="L103" s="53" t="s">
        <v>39</v>
      </c>
      <c r="M103" s="54" t="s">
        <v>486</v>
      </c>
      <c r="N103" s="54" t="s">
        <v>468</v>
      </c>
      <c r="O103" s="16" t="s">
        <v>33</v>
      </c>
      <c r="P103" s="16" t="s">
        <v>232</v>
      </c>
      <c r="Q103" s="53"/>
    </row>
    <row r="104" s="24" customFormat="1" ht="34.5" customHeight="1" spans="1:17">
      <c r="A104" s="53">
        <f>MAX(A$1:A103)+1</f>
        <v>84</v>
      </c>
      <c r="B104" s="2"/>
      <c r="C104" s="54" t="s">
        <v>487</v>
      </c>
      <c r="D104" s="16" t="s">
        <v>122</v>
      </c>
      <c r="E104" s="16" t="s">
        <v>26</v>
      </c>
      <c r="F104" s="16" t="s">
        <v>444</v>
      </c>
      <c r="G104" s="55">
        <v>52</v>
      </c>
      <c r="H104" s="55">
        <v>52</v>
      </c>
      <c r="I104" s="55"/>
      <c r="J104" s="54" t="s">
        <v>488</v>
      </c>
      <c r="K104" s="54" t="s">
        <v>256</v>
      </c>
      <c r="L104" s="53" t="s">
        <v>39</v>
      </c>
      <c r="M104" s="54" t="s">
        <v>360</v>
      </c>
      <c r="N104" s="54" t="s">
        <v>468</v>
      </c>
      <c r="O104" s="16" t="s">
        <v>33</v>
      </c>
      <c r="P104" s="16" t="s">
        <v>232</v>
      </c>
      <c r="Q104" s="53"/>
    </row>
    <row r="105" s="24" customFormat="1" ht="34.5" customHeight="1" spans="1:17">
      <c r="A105" s="53">
        <f>MAX(A$1:A104)+1</f>
        <v>85</v>
      </c>
      <c r="B105" s="2"/>
      <c r="C105" s="54" t="s">
        <v>489</v>
      </c>
      <c r="D105" s="16" t="s">
        <v>276</v>
      </c>
      <c r="E105" s="16" t="s">
        <v>26</v>
      </c>
      <c r="F105" s="16" t="s">
        <v>444</v>
      </c>
      <c r="G105" s="55">
        <v>22.66</v>
      </c>
      <c r="H105" s="55">
        <v>22.66</v>
      </c>
      <c r="I105" s="55"/>
      <c r="J105" s="54" t="s">
        <v>490</v>
      </c>
      <c r="K105" s="54" t="s">
        <v>491</v>
      </c>
      <c r="L105" s="53" t="s">
        <v>39</v>
      </c>
      <c r="M105" s="54" t="s">
        <v>492</v>
      </c>
      <c r="N105" s="54" t="s">
        <v>468</v>
      </c>
      <c r="O105" s="16" t="s">
        <v>33</v>
      </c>
      <c r="P105" s="16" t="s">
        <v>232</v>
      </c>
      <c r="Q105" s="53"/>
    </row>
    <row r="106" s="24" customFormat="1" ht="34.5" customHeight="1" spans="1:17">
      <c r="A106" s="53">
        <f>MAX(A$1:A105)+1</f>
        <v>86</v>
      </c>
      <c r="B106" s="2"/>
      <c r="C106" s="54" t="s">
        <v>493</v>
      </c>
      <c r="D106" s="16" t="s">
        <v>294</v>
      </c>
      <c r="E106" s="16" t="s">
        <v>26</v>
      </c>
      <c r="F106" s="16" t="s">
        <v>444</v>
      </c>
      <c r="G106" s="55">
        <v>12.6</v>
      </c>
      <c r="H106" s="55">
        <v>12.6</v>
      </c>
      <c r="I106" s="55"/>
      <c r="J106" s="54" t="s">
        <v>494</v>
      </c>
      <c r="K106" s="54" t="s">
        <v>256</v>
      </c>
      <c r="L106" s="53" t="s">
        <v>39</v>
      </c>
      <c r="M106" s="54" t="s">
        <v>495</v>
      </c>
      <c r="N106" s="54" t="s">
        <v>468</v>
      </c>
      <c r="O106" s="16" t="s">
        <v>33</v>
      </c>
      <c r="P106" s="16" t="s">
        <v>232</v>
      </c>
      <c r="Q106" s="53"/>
    </row>
    <row r="107" s="24" customFormat="1" ht="34.5" customHeight="1" spans="1:17">
      <c r="A107" s="18" t="s">
        <v>200</v>
      </c>
      <c r="C107" s="51" t="s">
        <v>496</v>
      </c>
      <c r="D107" s="52"/>
      <c r="E107" s="52"/>
      <c r="F107" s="52"/>
      <c r="G107" s="50">
        <f>SUM(G108:G113)</f>
        <v>826.2238</v>
      </c>
      <c r="H107" s="50">
        <f>SUM(H108:H113)</f>
        <v>0</v>
      </c>
      <c r="I107" s="50">
        <f>SUM(I108:I113)</f>
        <v>826.2238</v>
      </c>
      <c r="J107" s="59"/>
      <c r="K107" s="59"/>
      <c r="L107" s="52"/>
      <c r="M107" s="59"/>
      <c r="N107" s="59"/>
      <c r="O107" s="16"/>
      <c r="P107" s="16"/>
      <c r="Q107" s="56"/>
    </row>
    <row r="108" s="24" customFormat="1" ht="34.5" customHeight="1" spans="1:17">
      <c r="A108" s="53">
        <f>MAX(A$1:A107)+1</f>
        <v>87</v>
      </c>
      <c r="B108" s="16" t="s">
        <v>496</v>
      </c>
      <c r="C108" s="54" t="s">
        <v>497</v>
      </c>
      <c r="D108" s="16" t="s">
        <v>259</v>
      </c>
      <c r="E108" s="58" t="s">
        <v>26</v>
      </c>
      <c r="F108" s="65"/>
      <c r="G108" s="55">
        <f t="shared" ref="G108:G113" si="11">H108+I108</f>
        <v>263</v>
      </c>
      <c r="H108" s="55"/>
      <c r="I108" s="55">
        <v>263</v>
      </c>
      <c r="J108" s="54" t="s">
        <v>498</v>
      </c>
      <c r="K108" s="54" t="s">
        <v>499</v>
      </c>
      <c r="L108" s="53" t="s">
        <v>39</v>
      </c>
      <c r="M108" s="54" t="s">
        <v>500</v>
      </c>
      <c r="N108" s="54" t="s">
        <v>501</v>
      </c>
      <c r="O108" s="16" t="s">
        <v>33</v>
      </c>
      <c r="P108" s="16" t="s">
        <v>259</v>
      </c>
      <c r="Q108" s="16" t="s">
        <v>76</v>
      </c>
    </row>
    <row r="109" s="24" customFormat="1" ht="52" customHeight="1" spans="1:17">
      <c r="A109" s="53">
        <f>MAX(A$1:A108)+1</f>
        <v>88</v>
      </c>
      <c r="B109" s="16" t="s">
        <v>496</v>
      </c>
      <c r="C109" s="54" t="s">
        <v>502</v>
      </c>
      <c r="D109" s="16" t="s">
        <v>339</v>
      </c>
      <c r="E109" s="58" t="s">
        <v>26</v>
      </c>
      <c r="F109" s="16" t="s">
        <v>503</v>
      </c>
      <c r="G109" s="55">
        <f t="shared" si="11"/>
        <v>532.4238</v>
      </c>
      <c r="H109" s="55"/>
      <c r="I109" s="26">
        <v>532.4238</v>
      </c>
      <c r="J109" s="54" t="s">
        <v>504</v>
      </c>
      <c r="K109" s="54" t="s">
        <v>505</v>
      </c>
      <c r="L109" s="53" t="s">
        <v>93</v>
      </c>
      <c r="M109" s="54" t="s">
        <v>506</v>
      </c>
      <c r="N109" s="54" t="s">
        <v>507</v>
      </c>
      <c r="O109" s="16" t="s">
        <v>33</v>
      </c>
      <c r="P109" s="16" t="s">
        <v>259</v>
      </c>
      <c r="Q109" s="16" t="s">
        <v>76</v>
      </c>
    </row>
    <row r="110" s="24" customFormat="1" ht="34.5" customHeight="1" spans="1:17">
      <c r="A110" s="53">
        <f>MAX(A$1:A109)+1</f>
        <v>89</v>
      </c>
      <c r="B110" s="16" t="s">
        <v>496</v>
      </c>
      <c r="C110" s="54" t="s">
        <v>508</v>
      </c>
      <c r="D110" s="16" t="s">
        <v>259</v>
      </c>
      <c r="E110" s="58" t="s">
        <v>26</v>
      </c>
      <c r="F110" s="16" t="s">
        <v>509</v>
      </c>
      <c r="G110" s="55">
        <f t="shared" si="11"/>
        <v>3.1</v>
      </c>
      <c r="H110" s="55"/>
      <c r="I110" s="55">
        <v>3.1</v>
      </c>
      <c r="J110" s="54" t="s">
        <v>510</v>
      </c>
      <c r="K110" s="54" t="s">
        <v>511</v>
      </c>
      <c r="L110" s="53" t="s">
        <v>30</v>
      </c>
      <c r="M110" s="54" t="s">
        <v>512</v>
      </c>
      <c r="N110" s="54" t="s">
        <v>382</v>
      </c>
      <c r="O110" s="16" t="s">
        <v>33</v>
      </c>
      <c r="P110" s="16" t="s">
        <v>259</v>
      </c>
      <c r="Q110" s="16"/>
    </row>
    <row r="111" s="24" customFormat="1" ht="34.5" customHeight="1" spans="1:17">
      <c r="A111" s="53">
        <f>MAX(A$1:A110)+1</f>
        <v>90</v>
      </c>
      <c r="B111" s="16" t="s">
        <v>496</v>
      </c>
      <c r="C111" s="54" t="s">
        <v>513</v>
      </c>
      <c r="D111" s="16" t="s">
        <v>259</v>
      </c>
      <c r="E111" s="58" t="s">
        <v>26</v>
      </c>
      <c r="F111" s="16" t="s">
        <v>514</v>
      </c>
      <c r="G111" s="55">
        <f t="shared" si="11"/>
        <v>4.6</v>
      </c>
      <c r="H111" s="55"/>
      <c r="I111" s="55">
        <v>4.6</v>
      </c>
      <c r="J111" s="54" t="s">
        <v>515</v>
      </c>
      <c r="K111" s="54" t="s">
        <v>511</v>
      </c>
      <c r="L111" s="53" t="s">
        <v>30</v>
      </c>
      <c r="M111" s="54" t="s">
        <v>516</v>
      </c>
      <c r="N111" s="54" t="s">
        <v>517</v>
      </c>
      <c r="O111" s="16" t="s">
        <v>33</v>
      </c>
      <c r="P111" s="16" t="s">
        <v>259</v>
      </c>
      <c r="Q111" s="16"/>
    </row>
    <row r="112" s="24" customFormat="1" ht="34.5" customHeight="1" spans="1:17">
      <c r="A112" s="53">
        <f>MAX(A$1:A111)+1</f>
        <v>91</v>
      </c>
      <c r="B112" s="16" t="s">
        <v>496</v>
      </c>
      <c r="C112" s="54" t="s">
        <v>518</v>
      </c>
      <c r="D112" s="16" t="s">
        <v>259</v>
      </c>
      <c r="E112" s="58" t="s">
        <v>26</v>
      </c>
      <c r="F112" s="16" t="s">
        <v>519</v>
      </c>
      <c r="G112" s="55">
        <f t="shared" si="11"/>
        <v>9.1</v>
      </c>
      <c r="H112" s="55"/>
      <c r="I112" s="55">
        <v>9.1</v>
      </c>
      <c r="J112" s="54" t="s">
        <v>520</v>
      </c>
      <c r="K112" s="54" t="s">
        <v>511</v>
      </c>
      <c r="L112" s="53" t="s">
        <v>30</v>
      </c>
      <c r="M112" s="54" t="s">
        <v>521</v>
      </c>
      <c r="N112" s="54" t="s">
        <v>507</v>
      </c>
      <c r="O112" s="16" t="s">
        <v>33</v>
      </c>
      <c r="P112" s="16" t="s">
        <v>259</v>
      </c>
      <c r="Q112" s="16"/>
    </row>
    <row r="113" s="24" customFormat="1" ht="34.5" customHeight="1" spans="1:17">
      <c r="A113" s="53">
        <f>MAX(A$1:A112)+1</f>
        <v>92</v>
      </c>
      <c r="B113" s="16" t="s">
        <v>496</v>
      </c>
      <c r="C113" s="54" t="s">
        <v>522</v>
      </c>
      <c r="D113" s="16" t="s">
        <v>259</v>
      </c>
      <c r="E113" s="58" t="s">
        <v>26</v>
      </c>
      <c r="F113" s="16" t="s">
        <v>523</v>
      </c>
      <c r="G113" s="55">
        <f t="shared" si="11"/>
        <v>14</v>
      </c>
      <c r="H113" s="55"/>
      <c r="I113" s="55">
        <v>14</v>
      </c>
      <c r="J113" s="54" t="s">
        <v>524</v>
      </c>
      <c r="K113" s="54" t="s">
        <v>511</v>
      </c>
      <c r="L113" s="53" t="s">
        <v>30</v>
      </c>
      <c r="M113" s="54" t="s">
        <v>525</v>
      </c>
      <c r="N113" s="54" t="s">
        <v>507</v>
      </c>
      <c r="O113" s="16" t="s">
        <v>33</v>
      </c>
      <c r="P113" s="16" t="s">
        <v>259</v>
      </c>
      <c r="Q113" s="16"/>
    </row>
    <row r="114" s="24" customFormat="1" ht="34.5" customHeight="1" spans="1:17">
      <c r="A114" s="18" t="s">
        <v>526</v>
      </c>
      <c r="C114" s="51" t="s">
        <v>527</v>
      </c>
      <c r="D114" s="52"/>
      <c r="E114" s="52"/>
      <c r="F114" s="52"/>
      <c r="G114" s="50">
        <f>G115</f>
        <v>393.65</v>
      </c>
      <c r="H114" s="50">
        <f>H115</f>
        <v>155.87</v>
      </c>
      <c r="I114" s="50">
        <f>I115</f>
        <v>237.78</v>
      </c>
      <c r="J114" s="59"/>
      <c r="K114" s="59"/>
      <c r="L114" s="52"/>
      <c r="M114" s="59"/>
      <c r="N114" s="59"/>
      <c r="O114" s="52"/>
      <c r="P114" s="52"/>
      <c r="Q114" s="62"/>
    </row>
    <row r="115" s="24" customFormat="1" ht="34.5" customHeight="1" spans="1:17">
      <c r="A115" s="53">
        <f>MAX(A$1:A114)+1</f>
        <v>93</v>
      </c>
      <c r="B115" s="16"/>
      <c r="C115" s="54" t="s">
        <v>528</v>
      </c>
      <c r="D115" s="16" t="s">
        <v>529</v>
      </c>
      <c r="E115" s="58" t="s">
        <v>26</v>
      </c>
      <c r="F115" s="16" t="s">
        <v>62</v>
      </c>
      <c r="G115" s="55">
        <f>H115+I115</f>
        <v>393.65</v>
      </c>
      <c r="H115" s="55">
        <v>155.87</v>
      </c>
      <c r="I115" s="55">
        <v>237.78</v>
      </c>
      <c r="J115" s="54" t="s">
        <v>530</v>
      </c>
      <c r="K115" s="54" t="s">
        <v>531</v>
      </c>
      <c r="L115" s="53" t="s">
        <v>93</v>
      </c>
      <c r="M115" s="54" t="s">
        <v>532</v>
      </c>
      <c r="N115" s="54" t="s">
        <v>533</v>
      </c>
      <c r="O115" s="16" t="s">
        <v>529</v>
      </c>
      <c r="P115" s="16" t="s">
        <v>529</v>
      </c>
      <c r="Q115" s="16"/>
    </row>
  </sheetData>
  <autoFilter xmlns:etc="http://www.wps.cn/officeDocument/2017/etCustomData" ref="A3:Q115" etc:filterBottomFollowUsedRange="0">
    <extLst/>
  </autoFilter>
  <mergeCells count="16">
    <mergeCell ref="A1:Q1"/>
    <mergeCell ref="G2:I2"/>
    <mergeCell ref="A2:A3"/>
    <mergeCell ref="B2:B3"/>
    <mergeCell ref="C2:C3"/>
    <mergeCell ref="D2:D3"/>
    <mergeCell ref="E2:E3"/>
    <mergeCell ref="F2:F3"/>
    <mergeCell ref="J2:J3"/>
    <mergeCell ref="K2:K3"/>
    <mergeCell ref="L2:L3"/>
    <mergeCell ref="M2:M3"/>
    <mergeCell ref="N2:N3"/>
    <mergeCell ref="O2:O3"/>
    <mergeCell ref="P2:P3"/>
    <mergeCell ref="Q2:Q3"/>
  </mergeCells>
  <printOptions horizontalCentered="1"/>
  <pageMargins left="0.554861111111111" right="0.554861111111111" top="0.747916666666667" bottom="0.511805555555556" header="0.511805555555556" footer="0.236111111111111"/>
  <pageSetup paperSize="8" scale="69" fitToHeight="0" orientation="landscape" horizontalDpi="600"/>
  <headerFooter alignWithMargins="0" scaleWithDoc="0">
    <oddFooter>&amp;C第 &amp;P 页，共 &amp;N 页</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3"/>
  <sheetViews>
    <sheetView zoomScale="80" zoomScaleNormal="80" topLeftCell="A5" workbookViewId="0">
      <selection activeCell="F8" sqref="F8"/>
    </sheetView>
  </sheetViews>
  <sheetFormatPr defaultColWidth="9" defaultRowHeight="13.8"/>
  <cols>
    <col min="1" max="1" width="7.21666666666667" style="24" customWidth="1"/>
    <col min="2" max="2" width="24.1333333333333" style="25" customWidth="1"/>
    <col min="3" max="3" width="16.625" style="26" customWidth="1"/>
    <col min="4" max="4" width="11.1083333333333" style="27" customWidth="1"/>
    <col min="5" max="5" width="10.375" style="28" customWidth="1"/>
    <col min="6" max="7" width="14.2166666666667" style="26" customWidth="1"/>
    <col min="8" max="8" width="54.8333333333333" style="25" customWidth="1"/>
    <col min="9" max="9" width="16.5583333333333" style="26" customWidth="1"/>
    <col min="10" max="10" width="12.5" style="26" customWidth="1"/>
    <col min="11" max="16384" width="9" style="24"/>
  </cols>
  <sheetData>
    <row r="1" ht="22.2" spans="1:1">
      <c r="A1" s="29" t="s">
        <v>534</v>
      </c>
    </row>
    <row r="2" s="24" customFormat="1" ht="45" customHeight="1" spans="1:10">
      <c r="A2" s="30" t="s">
        <v>535</v>
      </c>
      <c r="B2" s="30"/>
      <c r="C2" s="30"/>
      <c r="D2" s="30"/>
      <c r="E2" s="30"/>
      <c r="F2" s="30"/>
      <c r="G2" s="30"/>
      <c r="H2" s="30"/>
      <c r="I2" s="30"/>
      <c r="J2" s="30"/>
    </row>
    <row r="3" s="24" customFormat="1" ht="24" customHeight="1" spans="1:10">
      <c r="A3" s="31" t="s">
        <v>1</v>
      </c>
      <c r="B3" s="31" t="s">
        <v>3</v>
      </c>
      <c r="C3" s="31" t="s">
        <v>536</v>
      </c>
      <c r="D3" s="31" t="s">
        <v>6</v>
      </c>
      <c r="E3" s="43" t="s">
        <v>7</v>
      </c>
      <c r="F3" s="44"/>
      <c r="G3" s="44"/>
      <c r="H3" s="31" t="s">
        <v>8</v>
      </c>
      <c r="I3" s="31" t="s">
        <v>14</v>
      </c>
      <c r="J3" s="32" t="s">
        <v>15</v>
      </c>
    </row>
    <row r="4" s="24" customFormat="1" ht="25" customHeight="1" spans="1:10">
      <c r="A4" s="34"/>
      <c r="B4" s="34"/>
      <c r="C4" s="34"/>
      <c r="D4" s="34"/>
      <c r="E4" s="45" t="s">
        <v>16</v>
      </c>
      <c r="F4" s="45" t="s">
        <v>537</v>
      </c>
      <c r="G4" s="46" t="s">
        <v>538</v>
      </c>
      <c r="H4" s="34"/>
      <c r="I4" s="34"/>
      <c r="J4" s="35"/>
    </row>
    <row r="5" s="24" customFormat="1" ht="32" customHeight="1" spans="1:10">
      <c r="A5" s="32" t="s">
        <v>16</v>
      </c>
      <c r="B5" s="32"/>
      <c r="C5" s="32"/>
      <c r="D5" s="32"/>
      <c r="E5" s="37">
        <f>F5+G5</f>
        <v>4654</v>
      </c>
      <c r="F5" s="37">
        <f>F6+F15+F17+F19+F22</f>
        <v>4654</v>
      </c>
      <c r="G5" s="37"/>
      <c r="H5" s="32"/>
      <c r="I5" s="32"/>
      <c r="J5" s="32"/>
    </row>
    <row r="6" s="24" customFormat="1" ht="32" customHeight="1" spans="1:10">
      <c r="A6" s="32" t="s">
        <v>19</v>
      </c>
      <c r="B6" s="32" t="s">
        <v>539</v>
      </c>
      <c r="C6" s="32"/>
      <c r="D6" s="32"/>
      <c r="E6" s="37">
        <f>F6+G6</f>
        <v>1000</v>
      </c>
      <c r="F6" s="37">
        <f>SUM(F7:F14)</f>
        <v>1000</v>
      </c>
      <c r="G6" s="37"/>
      <c r="H6" s="32"/>
      <c r="I6" s="32"/>
      <c r="J6" s="32"/>
    </row>
    <row r="7" s="24" customFormat="1" ht="82" customHeight="1" spans="1:10">
      <c r="A7" s="38">
        <f>MAX(A$2:A6)+1</f>
        <v>1</v>
      </c>
      <c r="B7" s="38" t="s">
        <v>540</v>
      </c>
      <c r="C7" s="38" t="s">
        <v>79</v>
      </c>
      <c r="D7" s="38" t="s">
        <v>106</v>
      </c>
      <c r="E7" s="39">
        <f>F7+G7</f>
        <v>400</v>
      </c>
      <c r="F7" s="39"/>
      <c r="G7" s="39">
        <v>400</v>
      </c>
      <c r="H7" s="40" t="s">
        <v>541</v>
      </c>
      <c r="I7" s="38" t="s">
        <v>25</v>
      </c>
      <c r="J7" s="38" t="s">
        <v>542</v>
      </c>
    </row>
    <row r="8" s="24" customFormat="1" ht="94" customHeight="1" spans="1:10">
      <c r="A8" s="38">
        <f>MAX(A$2:A7)+1</f>
        <v>2</v>
      </c>
      <c r="B8" s="38" t="s">
        <v>112</v>
      </c>
      <c r="C8" s="38" t="s">
        <v>25</v>
      </c>
      <c r="D8" s="38" t="s">
        <v>45</v>
      </c>
      <c r="E8" s="39">
        <f t="shared" ref="E8:E22" si="0">F8+G8</f>
        <v>200</v>
      </c>
      <c r="F8" s="39">
        <v>200</v>
      </c>
      <c r="G8" s="39"/>
      <c r="H8" s="40" t="s">
        <v>543</v>
      </c>
      <c r="I8" s="38" t="s">
        <v>25</v>
      </c>
      <c r="J8" s="38" t="s">
        <v>542</v>
      </c>
    </row>
    <row r="9" s="24" customFormat="1" ht="88" customHeight="1" spans="1:10">
      <c r="A9" s="38">
        <f>MAX(A$2:A8)+1</f>
        <v>3</v>
      </c>
      <c r="B9" s="38" t="s">
        <v>544</v>
      </c>
      <c r="C9" s="38" t="s">
        <v>25</v>
      </c>
      <c r="D9" s="38" t="s">
        <v>62</v>
      </c>
      <c r="E9" s="39">
        <f t="shared" si="0"/>
        <v>350</v>
      </c>
      <c r="F9" s="39">
        <v>350</v>
      </c>
      <c r="G9" s="39"/>
      <c r="H9" s="40" t="s">
        <v>545</v>
      </c>
      <c r="I9" s="38" t="s">
        <v>25</v>
      </c>
      <c r="J9" s="38" t="s">
        <v>542</v>
      </c>
    </row>
    <row r="10" s="24" customFormat="1" ht="53" customHeight="1" spans="1:10">
      <c r="A10" s="38">
        <f>MAX(A$2:A9)+1</f>
        <v>4</v>
      </c>
      <c r="B10" s="38" t="s">
        <v>546</v>
      </c>
      <c r="C10" s="38" t="s">
        <v>25</v>
      </c>
      <c r="D10" s="38" t="s">
        <v>547</v>
      </c>
      <c r="E10" s="39">
        <f t="shared" si="0"/>
        <v>50</v>
      </c>
      <c r="F10" s="39">
        <v>50</v>
      </c>
      <c r="G10" s="39"/>
      <c r="H10" s="40" t="s">
        <v>548</v>
      </c>
      <c r="I10" s="38" t="s">
        <v>25</v>
      </c>
      <c r="J10" s="38"/>
    </row>
    <row r="11" s="24" customFormat="1" ht="61" customHeight="1" spans="1:10">
      <c r="A11" s="38">
        <f>MAX(A$2:A10)+1</f>
        <v>5</v>
      </c>
      <c r="B11" s="38" t="s">
        <v>549</v>
      </c>
      <c r="C11" s="38" t="s">
        <v>212</v>
      </c>
      <c r="D11" s="38" t="s">
        <v>550</v>
      </c>
      <c r="E11" s="39">
        <f t="shared" si="0"/>
        <v>55</v>
      </c>
      <c r="F11" s="39">
        <v>55</v>
      </c>
      <c r="G11" s="39"/>
      <c r="H11" s="40" t="s">
        <v>551</v>
      </c>
      <c r="I11" s="38" t="s">
        <v>25</v>
      </c>
      <c r="J11" s="38" t="s">
        <v>542</v>
      </c>
    </row>
    <row r="12" s="24" customFormat="1" ht="61" customHeight="1" spans="1:10">
      <c r="A12" s="38">
        <f>MAX(A$2:A11)+1</f>
        <v>6</v>
      </c>
      <c r="B12" s="38" t="s">
        <v>552</v>
      </c>
      <c r="C12" s="38" t="s">
        <v>101</v>
      </c>
      <c r="D12" s="38" t="s">
        <v>62</v>
      </c>
      <c r="E12" s="39">
        <f t="shared" si="0"/>
        <v>345</v>
      </c>
      <c r="F12" s="39">
        <v>345</v>
      </c>
      <c r="G12" s="39"/>
      <c r="H12" s="40" t="s">
        <v>553</v>
      </c>
      <c r="I12" s="38" t="s">
        <v>25</v>
      </c>
      <c r="J12" s="38" t="s">
        <v>542</v>
      </c>
    </row>
    <row r="13" s="24" customFormat="1" ht="74" customHeight="1" spans="1:10">
      <c r="A13" s="38">
        <f>MAX(A$2:A12)+1</f>
        <v>7</v>
      </c>
      <c r="B13" s="38" t="s">
        <v>554</v>
      </c>
      <c r="C13" s="38" t="s">
        <v>555</v>
      </c>
      <c r="D13" s="38"/>
      <c r="E13" s="39">
        <f t="shared" si="0"/>
        <v>140</v>
      </c>
      <c r="F13" s="39"/>
      <c r="G13" s="39">
        <v>140</v>
      </c>
      <c r="H13" s="40" t="s">
        <v>556</v>
      </c>
      <c r="I13" s="38" t="s">
        <v>127</v>
      </c>
      <c r="J13" s="38" t="s">
        <v>542</v>
      </c>
    </row>
    <row r="14" s="24" customFormat="1" ht="61" customHeight="1" spans="1:10">
      <c r="A14" s="38">
        <f>MAX(A$2:A13)+1</f>
        <v>8</v>
      </c>
      <c r="B14" s="38" t="s">
        <v>557</v>
      </c>
      <c r="C14" s="38" t="s">
        <v>329</v>
      </c>
      <c r="D14" s="38"/>
      <c r="E14" s="39">
        <f t="shared" si="0"/>
        <v>250</v>
      </c>
      <c r="F14" s="39"/>
      <c r="G14" s="39">
        <v>250</v>
      </c>
      <c r="H14" s="40" t="s">
        <v>558</v>
      </c>
      <c r="I14" s="38" t="s">
        <v>127</v>
      </c>
      <c r="J14" s="38" t="s">
        <v>542</v>
      </c>
    </row>
    <row r="15" s="24" customFormat="1" ht="36" customHeight="1" spans="1:10">
      <c r="A15" s="32" t="s">
        <v>390</v>
      </c>
      <c r="B15" s="32" t="s">
        <v>559</v>
      </c>
      <c r="C15" s="32"/>
      <c r="D15" s="32"/>
      <c r="E15" s="37">
        <f t="shared" si="0"/>
        <v>567.5</v>
      </c>
      <c r="F15" s="37">
        <v>567.5</v>
      </c>
      <c r="G15" s="37"/>
      <c r="H15" s="32"/>
      <c r="I15" s="32"/>
      <c r="J15" s="32"/>
    </row>
    <row r="16" s="24" customFormat="1" ht="36" customHeight="1" spans="1:10">
      <c r="A16" s="32"/>
      <c r="B16" s="32"/>
      <c r="C16" s="32"/>
      <c r="D16" s="32"/>
      <c r="E16" s="37"/>
      <c r="F16" s="37"/>
      <c r="G16" s="37"/>
      <c r="H16" s="32"/>
      <c r="I16" s="32"/>
      <c r="J16" s="32"/>
    </row>
    <row r="17" s="24" customFormat="1" ht="36" customHeight="1" spans="1:10">
      <c r="A17" s="32" t="s">
        <v>410</v>
      </c>
      <c r="B17" s="32" t="s">
        <v>560</v>
      </c>
      <c r="C17" s="32"/>
      <c r="D17" s="32"/>
      <c r="E17" s="37">
        <f t="shared" ref="E17:E23" si="1">F17+G17</f>
        <v>50</v>
      </c>
      <c r="F17" s="37">
        <v>50</v>
      </c>
      <c r="G17" s="37"/>
      <c r="H17" s="32"/>
      <c r="I17" s="32"/>
      <c r="J17" s="32"/>
    </row>
    <row r="18" s="24" customFormat="1" ht="61" customHeight="1" spans="1:10">
      <c r="A18" s="38">
        <f>MAX(A$2:A17)+1</f>
        <v>9</v>
      </c>
      <c r="B18" s="38" t="s">
        <v>561</v>
      </c>
      <c r="C18" s="38" t="s">
        <v>421</v>
      </c>
      <c r="D18" s="38"/>
      <c r="E18" s="39">
        <f t="shared" si="1"/>
        <v>50</v>
      </c>
      <c r="F18" s="39">
        <v>50</v>
      </c>
      <c r="G18" s="39"/>
      <c r="H18" s="40" t="s">
        <v>562</v>
      </c>
      <c r="I18" s="38" t="s">
        <v>25</v>
      </c>
      <c r="J18" s="38"/>
    </row>
    <row r="19" s="24" customFormat="1" ht="34" customHeight="1" spans="1:10">
      <c r="A19" s="32" t="s">
        <v>563</v>
      </c>
      <c r="B19" s="32" t="s">
        <v>83</v>
      </c>
      <c r="C19" s="32"/>
      <c r="D19" s="32"/>
      <c r="E19" s="37">
        <f t="shared" si="1"/>
        <v>2873.5</v>
      </c>
      <c r="F19" s="37">
        <v>2873.5</v>
      </c>
      <c r="G19" s="37"/>
      <c r="H19" s="32"/>
      <c r="I19" s="32"/>
      <c r="J19" s="32"/>
    </row>
    <row r="20" s="24" customFormat="1" ht="61" customHeight="1" spans="1:10">
      <c r="A20" s="38">
        <f>MAX(A$2:A19)+1</f>
        <v>10</v>
      </c>
      <c r="B20" s="38" t="s">
        <v>552</v>
      </c>
      <c r="C20" s="38" t="s">
        <v>101</v>
      </c>
      <c r="D20" s="38" t="s">
        <v>62</v>
      </c>
      <c r="E20" s="39">
        <f t="shared" si="1"/>
        <v>1757.5</v>
      </c>
      <c r="F20" s="39">
        <v>1757.5</v>
      </c>
      <c r="G20" s="39"/>
      <c r="H20" s="40" t="s">
        <v>564</v>
      </c>
      <c r="I20" s="38" t="s">
        <v>25</v>
      </c>
      <c r="J20" s="38"/>
    </row>
    <row r="21" s="24" customFormat="1" ht="61" customHeight="1" spans="1:10">
      <c r="A21" s="38">
        <f>MAX(A$2:A20)+1</f>
        <v>11</v>
      </c>
      <c r="B21" s="38" t="s">
        <v>565</v>
      </c>
      <c r="C21" s="38" t="s">
        <v>25</v>
      </c>
      <c r="D21" s="38"/>
      <c r="E21" s="39">
        <f t="shared" si="1"/>
        <v>1116</v>
      </c>
      <c r="F21" s="39">
        <v>1116</v>
      </c>
      <c r="G21" s="39"/>
      <c r="H21" s="40" t="s">
        <v>566</v>
      </c>
      <c r="I21" s="38" t="s">
        <v>25</v>
      </c>
      <c r="J21" s="38"/>
    </row>
    <row r="22" s="24" customFormat="1" ht="33" customHeight="1" spans="1:10">
      <c r="A22" s="32" t="s">
        <v>567</v>
      </c>
      <c r="B22" s="32" t="s">
        <v>528</v>
      </c>
      <c r="C22" s="32"/>
      <c r="D22" s="32"/>
      <c r="E22" s="37">
        <f t="shared" si="1"/>
        <v>163</v>
      </c>
      <c r="F22" s="37">
        <f>F23</f>
        <v>163</v>
      </c>
      <c r="G22" s="37"/>
      <c r="H22" s="32"/>
      <c r="I22" s="32"/>
      <c r="J22" s="32"/>
    </row>
    <row r="23" s="24" customFormat="1" ht="34.5" customHeight="1" spans="1:10">
      <c r="A23" s="38">
        <f>MAX(A$2:A21)+1</f>
        <v>12</v>
      </c>
      <c r="B23" s="38" t="s">
        <v>528</v>
      </c>
      <c r="C23" s="38" t="s">
        <v>529</v>
      </c>
      <c r="D23" s="38" t="s">
        <v>62</v>
      </c>
      <c r="E23" s="39">
        <f t="shared" si="1"/>
        <v>163</v>
      </c>
      <c r="F23" s="39">
        <v>163</v>
      </c>
      <c r="G23" s="39"/>
      <c r="H23" s="40" t="s">
        <v>530</v>
      </c>
      <c r="I23" s="38" t="s">
        <v>529</v>
      </c>
      <c r="J23" s="38"/>
    </row>
  </sheetData>
  <mergeCells count="9">
    <mergeCell ref="A2:J2"/>
    <mergeCell ref="E3:G3"/>
    <mergeCell ref="A3:A4"/>
    <mergeCell ref="B3:B4"/>
    <mergeCell ref="C3:C4"/>
    <mergeCell ref="D3:D4"/>
    <mergeCell ref="H3:H4"/>
    <mergeCell ref="I3:I4"/>
    <mergeCell ref="J3:J4"/>
  </mergeCells>
  <printOptions horizontalCentered="1"/>
  <pageMargins left="0.554861111111111" right="0.554861111111111" top="0.747916666666667" bottom="0.511805555555556" header="0.511805555555556" footer="0.236111111111111"/>
  <pageSetup paperSize="8" fitToHeight="0" orientation="landscape" horizontalDpi="600"/>
  <headerFooter alignWithMargins="0" scaleWithDoc="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3"/>
  <sheetViews>
    <sheetView zoomScale="80" zoomScaleNormal="80" workbookViewId="0">
      <selection activeCell="I10" sqref="I10"/>
    </sheetView>
  </sheetViews>
  <sheetFormatPr defaultColWidth="9" defaultRowHeight="13.8"/>
  <cols>
    <col min="1" max="1" width="7.21666666666667" style="24" customWidth="1"/>
    <col min="2" max="2" width="24.1333333333333" style="25" customWidth="1"/>
    <col min="3" max="3" width="20" style="26" customWidth="1"/>
    <col min="4" max="4" width="12.6583333333333" style="27" customWidth="1"/>
    <col min="5" max="5" width="14.525" style="28" customWidth="1"/>
    <col min="6" max="8" width="14.2166666666667" style="26" customWidth="1"/>
    <col min="9" max="9" width="54.8333333333333" style="25" customWidth="1"/>
    <col min="10" max="10" width="16.5583333333333" style="26" customWidth="1"/>
    <col min="11" max="11" width="12.5" style="26" customWidth="1"/>
    <col min="12" max="16384" width="9" style="24"/>
  </cols>
  <sheetData>
    <row r="1" ht="22.2" spans="1:1">
      <c r="A1" s="29"/>
    </row>
    <row r="2" s="24" customFormat="1" ht="45" customHeight="1" spans="1:11">
      <c r="A2" s="30" t="s">
        <v>535</v>
      </c>
      <c r="B2" s="30"/>
      <c r="C2" s="30"/>
      <c r="D2" s="30"/>
      <c r="E2" s="30"/>
      <c r="F2" s="30"/>
      <c r="G2" s="30"/>
      <c r="H2" s="30"/>
      <c r="I2" s="30"/>
      <c r="J2" s="30"/>
      <c r="K2" s="30"/>
    </row>
    <row r="3" s="24" customFormat="1" ht="24" customHeight="1" spans="1:11">
      <c r="A3" s="31" t="s">
        <v>1</v>
      </c>
      <c r="B3" s="31" t="s">
        <v>3</v>
      </c>
      <c r="C3" s="31" t="s">
        <v>536</v>
      </c>
      <c r="D3" s="32" t="s">
        <v>6</v>
      </c>
      <c r="E3" s="33" t="s">
        <v>7</v>
      </c>
      <c r="F3" s="41"/>
      <c r="G3" s="41"/>
      <c r="H3" s="42"/>
      <c r="I3" s="32" t="s">
        <v>8</v>
      </c>
      <c r="J3" s="31" t="s">
        <v>14</v>
      </c>
      <c r="K3" s="32" t="s">
        <v>15</v>
      </c>
    </row>
    <row r="4" s="24" customFormat="1" ht="25" customHeight="1" spans="1:11">
      <c r="A4" s="34"/>
      <c r="B4" s="34"/>
      <c r="C4" s="34"/>
      <c r="D4" s="35"/>
      <c r="E4" s="36" t="s">
        <v>16</v>
      </c>
      <c r="F4" s="37" t="s">
        <v>537</v>
      </c>
      <c r="G4" s="37" t="s">
        <v>538</v>
      </c>
      <c r="H4" s="37" t="s">
        <v>568</v>
      </c>
      <c r="I4" s="32"/>
      <c r="J4" s="34"/>
      <c r="K4" s="35"/>
    </row>
    <row r="5" s="24" customFormat="1" ht="27" customHeight="1" spans="1:11">
      <c r="A5" s="32" t="s">
        <v>569</v>
      </c>
      <c r="B5" s="32"/>
      <c r="C5" s="32"/>
      <c r="D5" s="32"/>
      <c r="E5" s="37">
        <f>SUM(F5:H5)</f>
        <v>7424</v>
      </c>
      <c r="F5" s="37">
        <v>5444</v>
      </c>
      <c r="G5" s="37">
        <v>1800</v>
      </c>
      <c r="H5" s="37">
        <v>180</v>
      </c>
      <c r="I5" s="32"/>
      <c r="J5" s="34"/>
      <c r="K5" s="35"/>
    </row>
    <row r="6" s="24" customFormat="1" ht="27" customHeight="1" spans="1:14">
      <c r="A6" s="32" t="s">
        <v>570</v>
      </c>
      <c r="B6" s="32"/>
      <c r="C6" s="32"/>
      <c r="D6" s="32"/>
      <c r="E6" s="37">
        <f>SUM(F6:H6)</f>
        <v>7100.962</v>
      </c>
      <c r="F6" s="37">
        <f>SUM(F7:F23)</f>
        <v>5446.5</v>
      </c>
      <c r="G6" s="37">
        <f>SUM(G7:G23)</f>
        <v>1501.52</v>
      </c>
      <c r="H6" s="37">
        <f>SUM(H7:H23)</f>
        <v>152.942</v>
      </c>
      <c r="I6" s="32"/>
      <c r="J6" s="34"/>
      <c r="K6" s="35"/>
      <c r="N6" s="24">
        <f>F6-F5</f>
        <v>2.5</v>
      </c>
    </row>
    <row r="7" s="24" customFormat="1" ht="61" customHeight="1" spans="1:11">
      <c r="A7" s="38">
        <v>1</v>
      </c>
      <c r="B7" s="38" t="s">
        <v>552</v>
      </c>
      <c r="C7" s="38" t="s">
        <v>101</v>
      </c>
      <c r="D7" s="38" t="s">
        <v>62</v>
      </c>
      <c r="E7" s="39">
        <v>2200</v>
      </c>
      <c r="F7" s="39">
        <v>2000</v>
      </c>
      <c r="G7" s="39"/>
      <c r="H7" s="39"/>
      <c r="I7" s="40" t="s">
        <v>564</v>
      </c>
      <c r="J7" s="38" t="s">
        <v>25</v>
      </c>
      <c r="K7" s="38"/>
    </row>
    <row r="8" s="24" customFormat="1" ht="61" customHeight="1" spans="1:11">
      <c r="A8" s="38">
        <v>2</v>
      </c>
      <c r="B8" s="38" t="s">
        <v>565</v>
      </c>
      <c r="C8" s="38" t="s">
        <v>25</v>
      </c>
      <c r="D8" s="38"/>
      <c r="E8" s="39">
        <v>1116</v>
      </c>
      <c r="F8" s="39">
        <v>1116</v>
      </c>
      <c r="G8" s="39"/>
      <c r="H8" s="39"/>
      <c r="I8" s="40" t="s">
        <v>566</v>
      </c>
      <c r="J8" s="38" t="s">
        <v>25</v>
      </c>
      <c r="K8" s="38"/>
    </row>
    <row r="9" s="24" customFormat="1" ht="84" customHeight="1" spans="1:11">
      <c r="A9" s="38">
        <v>3</v>
      </c>
      <c r="B9" s="38" t="s">
        <v>112</v>
      </c>
      <c r="C9" s="38" t="s">
        <v>113</v>
      </c>
      <c r="D9" s="38" t="s">
        <v>62</v>
      </c>
      <c r="E9" s="39">
        <v>700</v>
      </c>
      <c r="F9" s="39">
        <v>500</v>
      </c>
      <c r="G9" s="39">
        <v>200</v>
      </c>
      <c r="H9" s="39"/>
      <c r="I9" s="40" t="s">
        <v>571</v>
      </c>
      <c r="J9" s="38" t="s">
        <v>25</v>
      </c>
      <c r="K9" s="38"/>
    </row>
    <row r="10" s="24" customFormat="1" ht="61" customHeight="1" spans="1:11">
      <c r="A10" s="38">
        <v>4</v>
      </c>
      <c r="B10" s="38" t="s">
        <v>572</v>
      </c>
      <c r="C10" s="38" t="s">
        <v>25</v>
      </c>
      <c r="D10" s="38" t="s">
        <v>62</v>
      </c>
      <c r="E10" s="39">
        <v>600</v>
      </c>
      <c r="F10" s="39">
        <v>600</v>
      </c>
      <c r="G10" s="39"/>
      <c r="H10" s="39"/>
      <c r="I10" s="40" t="s">
        <v>573</v>
      </c>
      <c r="J10" s="38" t="s">
        <v>25</v>
      </c>
      <c r="K10" s="38"/>
    </row>
    <row r="11" s="24" customFormat="1" ht="61" customHeight="1" spans="1:11">
      <c r="A11" s="38">
        <v>5</v>
      </c>
      <c r="B11" s="38" t="s">
        <v>574</v>
      </c>
      <c r="C11" s="38" t="s">
        <v>575</v>
      </c>
      <c r="D11" s="38" t="s">
        <v>62</v>
      </c>
      <c r="E11" s="39">
        <v>100</v>
      </c>
      <c r="F11" s="39">
        <v>100</v>
      </c>
      <c r="G11" s="39"/>
      <c r="H11" s="39"/>
      <c r="I11" s="40" t="s">
        <v>576</v>
      </c>
      <c r="J11" s="38" t="s">
        <v>25</v>
      </c>
      <c r="K11" s="38"/>
    </row>
    <row r="12" s="24" customFormat="1" ht="61" customHeight="1" spans="1:11">
      <c r="A12" s="38">
        <v>6</v>
      </c>
      <c r="B12" s="38" t="s">
        <v>577</v>
      </c>
      <c r="C12" s="38" t="s">
        <v>186</v>
      </c>
      <c r="D12" s="38" t="s">
        <v>27</v>
      </c>
      <c r="E12" s="39">
        <v>102.942</v>
      </c>
      <c r="F12" s="39"/>
      <c r="G12" s="39"/>
      <c r="H12" s="39">
        <v>102.942</v>
      </c>
      <c r="I12" s="40" t="s">
        <v>578</v>
      </c>
      <c r="J12" s="38" t="s">
        <v>25</v>
      </c>
      <c r="K12" s="38"/>
    </row>
    <row r="13" s="24" customFormat="1" ht="73" customHeight="1" spans="1:11">
      <c r="A13" s="38">
        <v>7</v>
      </c>
      <c r="B13" s="38" t="s">
        <v>546</v>
      </c>
      <c r="C13" s="38" t="s">
        <v>25</v>
      </c>
      <c r="D13" s="38" t="s">
        <v>547</v>
      </c>
      <c r="E13" s="39">
        <v>50</v>
      </c>
      <c r="F13" s="39">
        <v>50</v>
      </c>
      <c r="G13" s="39"/>
      <c r="H13" s="39"/>
      <c r="I13" s="40" t="s">
        <v>548</v>
      </c>
      <c r="J13" s="38" t="s">
        <v>25</v>
      </c>
      <c r="K13" s="38"/>
    </row>
    <row r="14" s="24" customFormat="1" ht="73" customHeight="1" spans="1:11">
      <c r="A14" s="38">
        <v>8</v>
      </c>
      <c r="B14" s="38" t="s">
        <v>579</v>
      </c>
      <c r="C14" s="38" t="s">
        <v>44</v>
      </c>
      <c r="D14" s="38" t="s">
        <v>319</v>
      </c>
      <c r="E14" s="39">
        <v>150</v>
      </c>
      <c r="F14" s="39"/>
      <c r="G14" s="39">
        <v>150</v>
      </c>
      <c r="H14" s="39"/>
      <c r="I14" s="40" t="s">
        <v>580</v>
      </c>
      <c r="J14" s="38" t="s">
        <v>25</v>
      </c>
      <c r="K14" s="38"/>
    </row>
    <row r="15" s="24" customFormat="1" ht="73" customHeight="1" spans="1:11">
      <c r="A15" s="38">
        <v>9</v>
      </c>
      <c r="B15" s="38" t="s">
        <v>581</v>
      </c>
      <c r="C15" s="38" t="s">
        <v>294</v>
      </c>
      <c r="D15" s="38" t="s">
        <v>582</v>
      </c>
      <c r="E15" s="39">
        <v>30</v>
      </c>
      <c r="F15" s="39"/>
      <c r="G15" s="39">
        <v>30</v>
      </c>
      <c r="H15" s="39"/>
      <c r="I15" s="40" t="s">
        <v>583</v>
      </c>
      <c r="J15" s="38" t="s">
        <v>232</v>
      </c>
      <c r="K15" s="38"/>
    </row>
    <row r="16" s="24" customFormat="1" ht="149" customHeight="1" spans="1:11">
      <c r="A16" s="38">
        <v>10</v>
      </c>
      <c r="B16" s="38" t="s">
        <v>584</v>
      </c>
      <c r="C16" s="38" t="s">
        <v>122</v>
      </c>
      <c r="D16" s="38"/>
      <c r="E16" s="39">
        <v>277.52</v>
      </c>
      <c r="F16" s="39"/>
      <c r="G16" s="39">
        <v>277.52</v>
      </c>
      <c r="H16" s="39"/>
      <c r="I16" s="40" t="s">
        <v>585</v>
      </c>
      <c r="J16" s="38" t="s">
        <v>218</v>
      </c>
      <c r="K16" s="38"/>
    </row>
    <row r="17" s="24" customFormat="1" ht="82" customHeight="1" spans="1:11">
      <c r="A17" s="38">
        <v>11</v>
      </c>
      <c r="B17" s="38" t="s">
        <v>540</v>
      </c>
      <c r="C17" s="38" t="s">
        <v>79</v>
      </c>
      <c r="D17" s="38" t="s">
        <v>106</v>
      </c>
      <c r="E17" s="39">
        <v>400</v>
      </c>
      <c r="F17" s="39"/>
      <c r="G17" s="39">
        <v>400</v>
      </c>
      <c r="H17" s="39"/>
      <c r="I17" s="40" t="s">
        <v>541</v>
      </c>
      <c r="J17" s="38" t="s">
        <v>25</v>
      </c>
      <c r="K17" s="38" t="s">
        <v>542</v>
      </c>
    </row>
    <row r="18" s="24" customFormat="1" ht="88" customHeight="1" spans="1:11">
      <c r="A18" s="38">
        <v>12</v>
      </c>
      <c r="B18" s="38" t="s">
        <v>544</v>
      </c>
      <c r="C18" s="38" t="s">
        <v>25</v>
      </c>
      <c r="D18" s="38" t="s">
        <v>62</v>
      </c>
      <c r="E18" s="39">
        <v>350</v>
      </c>
      <c r="F18" s="39">
        <v>350</v>
      </c>
      <c r="G18" s="39"/>
      <c r="H18" s="39"/>
      <c r="I18" s="40" t="s">
        <v>545</v>
      </c>
      <c r="J18" s="38" t="s">
        <v>25</v>
      </c>
      <c r="K18" s="38" t="s">
        <v>542</v>
      </c>
    </row>
    <row r="19" s="24" customFormat="1" ht="61" customHeight="1" spans="1:11">
      <c r="A19" s="38">
        <v>13</v>
      </c>
      <c r="B19" s="38" t="s">
        <v>549</v>
      </c>
      <c r="C19" s="38" t="s">
        <v>212</v>
      </c>
      <c r="D19" s="38" t="s">
        <v>550</v>
      </c>
      <c r="E19" s="39">
        <v>50</v>
      </c>
      <c r="F19" s="39"/>
      <c r="G19" s="39"/>
      <c r="H19" s="39">
        <v>50</v>
      </c>
      <c r="I19" s="40" t="s">
        <v>551</v>
      </c>
      <c r="J19" s="38" t="s">
        <v>25</v>
      </c>
      <c r="K19" s="38" t="s">
        <v>542</v>
      </c>
    </row>
    <row r="20" s="24" customFormat="1" ht="74" customHeight="1" spans="1:11">
      <c r="A20" s="38">
        <v>14</v>
      </c>
      <c r="B20" s="38" t="s">
        <v>554</v>
      </c>
      <c r="C20" s="38"/>
      <c r="D20" s="38" t="s">
        <v>555</v>
      </c>
      <c r="E20" s="39">
        <v>140</v>
      </c>
      <c r="F20" s="39"/>
      <c r="G20" s="39">
        <v>140</v>
      </c>
      <c r="H20" s="39"/>
      <c r="I20" s="40" t="s">
        <v>556</v>
      </c>
      <c r="J20" s="38" t="s">
        <v>127</v>
      </c>
      <c r="K20" s="38" t="s">
        <v>542</v>
      </c>
    </row>
    <row r="21" s="24" customFormat="1" ht="61" customHeight="1" spans="1:11">
      <c r="A21" s="38">
        <v>15</v>
      </c>
      <c r="B21" s="38" t="s">
        <v>557</v>
      </c>
      <c r="C21" s="38"/>
      <c r="D21" s="38" t="s">
        <v>329</v>
      </c>
      <c r="E21" s="39">
        <v>250</v>
      </c>
      <c r="F21" s="39"/>
      <c r="G21" s="39">
        <v>250</v>
      </c>
      <c r="H21" s="39"/>
      <c r="I21" s="40" t="s">
        <v>558</v>
      </c>
      <c r="J21" s="38" t="s">
        <v>127</v>
      </c>
      <c r="K21" s="38" t="s">
        <v>542</v>
      </c>
    </row>
    <row r="22" s="24" customFormat="1" ht="61" customHeight="1" spans="1:11">
      <c r="A22" s="38">
        <v>16</v>
      </c>
      <c r="B22" s="38" t="s">
        <v>559</v>
      </c>
      <c r="C22" s="38"/>
      <c r="D22" s="38"/>
      <c r="E22" s="39">
        <v>567.5</v>
      </c>
      <c r="F22" s="39">
        <v>567.5</v>
      </c>
      <c r="G22" s="39"/>
      <c r="H22" s="39"/>
      <c r="I22" s="40"/>
      <c r="J22" s="38"/>
      <c r="K22" s="38"/>
    </row>
    <row r="23" s="24" customFormat="1" ht="51" customHeight="1" spans="1:11">
      <c r="A23" s="38">
        <v>17</v>
      </c>
      <c r="B23" s="38" t="s">
        <v>528</v>
      </c>
      <c r="C23" s="38" t="s">
        <v>529</v>
      </c>
      <c r="D23" s="38" t="s">
        <v>62</v>
      </c>
      <c r="E23" s="39">
        <v>217</v>
      </c>
      <c r="F23" s="39">
        <v>163</v>
      </c>
      <c r="G23" s="39">
        <v>54</v>
      </c>
      <c r="H23" s="39"/>
      <c r="I23" s="40" t="s">
        <v>530</v>
      </c>
      <c r="J23" s="38" t="s">
        <v>529</v>
      </c>
      <c r="K23" s="38"/>
    </row>
  </sheetData>
  <mergeCells count="9">
    <mergeCell ref="A2:K2"/>
    <mergeCell ref="E3:H3"/>
    <mergeCell ref="A3:A4"/>
    <mergeCell ref="B3:B4"/>
    <mergeCell ref="C3:C4"/>
    <mergeCell ref="D3:D4"/>
    <mergeCell ref="I3:I4"/>
    <mergeCell ref="J3:J4"/>
    <mergeCell ref="K3:K4"/>
  </mergeCells>
  <printOptions horizontalCentered="1"/>
  <pageMargins left="0.554861111111111" right="0.554861111111111" top="0.747916666666667" bottom="0.511805555555556" header="0.511805555555556" footer="0.236111111111111"/>
  <pageSetup paperSize="8" scale="90" fitToHeight="0" orientation="landscape" horizontalDpi="600"/>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5"/>
  <sheetViews>
    <sheetView zoomScale="85" zoomScaleNormal="85" topLeftCell="A4" workbookViewId="0">
      <selection activeCell="F11" sqref="F11"/>
    </sheetView>
  </sheetViews>
  <sheetFormatPr defaultColWidth="9" defaultRowHeight="15.6"/>
  <cols>
    <col min="1" max="1" width="7.21666666666667" style="24" customWidth="1"/>
    <col min="2" max="2" width="24.1333333333333" style="25" customWidth="1"/>
    <col min="3" max="3" width="20" style="26" customWidth="1"/>
    <col min="4" max="4" width="12.6583333333333" style="27" customWidth="1"/>
    <col min="5" max="5" width="14.525" style="28" customWidth="1"/>
    <col min="6" max="6" width="54.8333333333333" style="25" customWidth="1"/>
    <col min="7" max="7" width="16.875" style="25" customWidth="1"/>
    <col min="8" max="8" width="16.5583333333333" style="26" customWidth="1"/>
    <col min="9" max="9" width="12.5" style="26" customWidth="1"/>
    <col min="10" max="16382" width="9" style="24"/>
  </cols>
  <sheetData>
    <row r="1" ht="22.2" spans="1:1">
      <c r="A1" s="29"/>
    </row>
    <row r="2" s="24" customFormat="1" ht="45" customHeight="1" spans="1:9">
      <c r="A2" s="30" t="s">
        <v>535</v>
      </c>
      <c r="B2" s="30"/>
      <c r="C2" s="30"/>
      <c r="D2" s="30"/>
      <c r="E2" s="30"/>
      <c r="F2" s="30"/>
      <c r="G2" s="30"/>
      <c r="H2" s="30"/>
      <c r="I2" s="30"/>
    </row>
    <row r="3" s="24" customFormat="1" ht="24" customHeight="1" spans="1:9">
      <c r="A3" s="31" t="s">
        <v>1</v>
      </c>
      <c r="B3" s="31" t="s">
        <v>3</v>
      </c>
      <c r="C3" s="31" t="s">
        <v>536</v>
      </c>
      <c r="D3" s="32" t="s">
        <v>6</v>
      </c>
      <c r="E3" s="33" t="s">
        <v>586</v>
      </c>
      <c r="F3" s="32" t="s">
        <v>8</v>
      </c>
      <c r="G3" s="31" t="s">
        <v>13</v>
      </c>
      <c r="H3" s="31" t="s">
        <v>14</v>
      </c>
      <c r="I3" s="32" t="s">
        <v>15</v>
      </c>
    </row>
    <row r="4" s="24" customFormat="1" ht="25" customHeight="1" spans="1:9">
      <c r="A4" s="34"/>
      <c r="B4" s="34"/>
      <c r="C4" s="34"/>
      <c r="D4" s="35"/>
      <c r="E4" s="36" t="s">
        <v>16</v>
      </c>
      <c r="F4" s="32"/>
      <c r="G4" s="34"/>
      <c r="H4" s="34"/>
      <c r="I4" s="35"/>
    </row>
    <row r="5" s="24" customFormat="1" ht="27" customHeight="1" spans="1:9">
      <c r="A5" s="32" t="s">
        <v>16</v>
      </c>
      <c r="B5" s="32"/>
      <c r="C5" s="32"/>
      <c r="D5" s="32"/>
      <c r="E5" s="37">
        <f>SUM(E6:E25)</f>
        <v>8323.442</v>
      </c>
      <c r="F5" s="32"/>
      <c r="G5" s="34"/>
      <c r="H5" s="34"/>
      <c r="I5" s="35"/>
    </row>
    <row r="6" s="24" customFormat="1" ht="61" customHeight="1" spans="1:9">
      <c r="A6" s="38">
        <v>1</v>
      </c>
      <c r="B6" s="38" t="s">
        <v>552</v>
      </c>
      <c r="C6" s="38" t="s">
        <v>101</v>
      </c>
      <c r="D6" s="38" t="s">
        <v>62</v>
      </c>
      <c r="E6" s="39">
        <v>2200</v>
      </c>
      <c r="F6" s="40" t="s">
        <v>564</v>
      </c>
      <c r="G6" s="40" t="s">
        <v>55</v>
      </c>
      <c r="H6" s="38" t="s">
        <v>25</v>
      </c>
      <c r="I6" s="38"/>
    </row>
    <row r="7" s="24" customFormat="1" ht="61" customHeight="1" spans="1:9">
      <c r="A7" s="38">
        <v>2</v>
      </c>
      <c r="B7" s="38" t="s">
        <v>565</v>
      </c>
      <c r="C7" s="38" t="s">
        <v>25</v>
      </c>
      <c r="D7" s="38"/>
      <c r="E7" s="39">
        <v>1116</v>
      </c>
      <c r="F7" s="40" t="s">
        <v>566</v>
      </c>
      <c r="G7" s="40" t="s">
        <v>33</v>
      </c>
      <c r="H7" s="38" t="s">
        <v>25</v>
      </c>
      <c r="I7" s="38"/>
    </row>
    <row r="8" s="24" customFormat="1" ht="84" customHeight="1" spans="1:9">
      <c r="A8" s="38">
        <v>3</v>
      </c>
      <c r="B8" s="38" t="s">
        <v>112</v>
      </c>
      <c r="C8" s="38" t="s">
        <v>113</v>
      </c>
      <c r="D8" s="38" t="s">
        <v>62</v>
      </c>
      <c r="E8" s="39">
        <v>900</v>
      </c>
      <c r="F8" s="40" t="s">
        <v>587</v>
      </c>
      <c r="G8" s="40" t="s">
        <v>55</v>
      </c>
      <c r="H8" s="38" t="s">
        <v>25</v>
      </c>
      <c r="I8" s="38"/>
    </row>
    <row r="9" s="24" customFormat="1" ht="61" customHeight="1" spans="1:9">
      <c r="A9" s="38">
        <v>4</v>
      </c>
      <c r="B9" s="38" t="s">
        <v>572</v>
      </c>
      <c r="C9" s="38" t="s">
        <v>25</v>
      </c>
      <c r="D9" s="38" t="s">
        <v>62</v>
      </c>
      <c r="E9" s="39">
        <v>600</v>
      </c>
      <c r="F9" s="40" t="s">
        <v>573</v>
      </c>
      <c r="G9" s="40" t="s">
        <v>55</v>
      </c>
      <c r="H9" s="38" t="s">
        <v>25</v>
      </c>
      <c r="I9" s="38"/>
    </row>
    <row r="10" s="24" customFormat="1" ht="61" customHeight="1" spans="1:9">
      <c r="A10" s="38">
        <v>5</v>
      </c>
      <c r="B10" s="38" t="s">
        <v>574</v>
      </c>
      <c r="C10" s="38" t="s">
        <v>575</v>
      </c>
      <c r="D10" s="38" t="s">
        <v>62</v>
      </c>
      <c r="E10" s="39">
        <v>200</v>
      </c>
      <c r="F10" s="40" t="s">
        <v>588</v>
      </c>
      <c r="G10" s="40" t="s">
        <v>55</v>
      </c>
      <c r="H10" s="38" t="s">
        <v>25</v>
      </c>
      <c r="I10" s="38"/>
    </row>
    <row r="11" s="24" customFormat="1" ht="61" customHeight="1" spans="1:9">
      <c r="A11" s="38">
        <v>6</v>
      </c>
      <c r="B11" s="38" t="s">
        <v>577</v>
      </c>
      <c r="C11" s="38" t="s">
        <v>186</v>
      </c>
      <c r="D11" s="38" t="s">
        <v>27</v>
      </c>
      <c r="E11" s="39">
        <v>102.942</v>
      </c>
      <c r="F11" s="40" t="s">
        <v>589</v>
      </c>
      <c r="G11" s="40" t="s">
        <v>55</v>
      </c>
      <c r="H11" s="38" t="s">
        <v>25</v>
      </c>
      <c r="I11" s="38"/>
    </row>
    <row r="12" s="24" customFormat="1" ht="73" customHeight="1" spans="1:9">
      <c r="A12" s="38">
        <v>7</v>
      </c>
      <c r="B12" s="38" t="s">
        <v>546</v>
      </c>
      <c r="C12" s="38" t="s">
        <v>25</v>
      </c>
      <c r="D12" s="38"/>
      <c r="E12" s="39">
        <v>50</v>
      </c>
      <c r="F12" s="40" t="s">
        <v>590</v>
      </c>
      <c r="G12" s="40" t="s">
        <v>55</v>
      </c>
      <c r="H12" s="38" t="s">
        <v>25</v>
      </c>
      <c r="I12" s="38"/>
    </row>
    <row r="13" s="24" customFormat="1" ht="73" customHeight="1" spans="1:9">
      <c r="A13" s="38">
        <v>8</v>
      </c>
      <c r="B13" s="38" t="s">
        <v>579</v>
      </c>
      <c r="C13" s="38" t="s">
        <v>44</v>
      </c>
      <c r="D13" s="38" t="s">
        <v>319</v>
      </c>
      <c r="E13" s="39">
        <v>150</v>
      </c>
      <c r="F13" s="40" t="s">
        <v>580</v>
      </c>
      <c r="G13" s="40" t="s">
        <v>33</v>
      </c>
      <c r="H13" s="38" t="s">
        <v>25</v>
      </c>
      <c r="I13" s="38"/>
    </row>
    <row r="14" s="24" customFormat="1" ht="73" customHeight="1" spans="1:9">
      <c r="A14" s="38">
        <v>9</v>
      </c>
      <c r="B14" s="38" t="s">
        <v>581</v>
      </c>
      <c r="C14" s="38" t="s">
        <v>294</v>
      </c>
      <c r="D14" s="38" t="s">
        <v>582</v>
      </c>
      <c r="E14" s="39">
        <v>30</v>
      </c>
      <c r="F14" s="40" t="s">
        <v>583</v>
      </c>
      <c r="G14" s="40" t="s">
        <v>33</v>
      </c>
      <c r="H14" s="38" t="s">
        <v>232</v>
      </c>
      <c r="I14" s="38"/>
    </row>
    <row r="15" s="24" customFormat="1" ht="82" customHeight="1" spans="1:9">
      <c r="A15" s="38">
        <v>10</v>
      </c>
      <c r="B15" s="38" t="s">
        <v>540</v>
      </c>
      <c r="C15" s="38" t="s">
        <v>79</v>
      </c>
      <c r="D15" s="38" t="s">
        <v>106</v>
      </c>
      <c r="E15" s="39">
        <v>350</v>
      </c>
      <c r="F15" s="40" t="s">
        <v>541</v>
      </c>
      <c r="G15" s="40" t="s">
        <v>111</v>
      </c>
      <c r="H15" s="38" t="s">
        <v>25</v>
      </c>
      <c r="I15" s="38" t="s">
        <v>542</v>
      </c>
    </row>
    <row r="16" s="24" customFormat="1" ht="82" customHeight="1" spans="1:9">
      <c r="A16" s="38">
        <v>11</v>
      </c>
      <c r="B16" s="38" t="s">
        <v>591</v>
      </c>
      <c r="C16" s="38" t="s">
        <v>421</v>
      </c>
      <c r="D16" s="38" t="s">
        <v>592</v>
      </c>
      <c r="E16" s="39">
        <v>150</v>
      </c>
      <c r="F16" s="40" t="s">
        <v>593</v>
      </c>
      <c r="G16" s="40" t="s">
        <v>111</v>
      </c>
      <c r="H16" s="38" t="s">
        <v>25</v>
      </c>
      <c r="I16" s="38" t="s">
        <v>542</v>
      </c>
    </row>
    <row r="17" s="24" customFormat="1" ht="88" customHeight="1" spans="1:9">
      <c r="A17" s="38">
        <v>12</v>
      </c>
      <c r="B17" s="38" t="s">
        <v>544</v>
      </c>
      <c r="C17" s="38" t="s">
        <v>25</v>
      </c>
      <c r="D17" s="38" t="s">
        <v>62</v>
      </c>
      <c r="E17" s="39">
        <v>350</v>
      </c>
      <c r="F17" s="40" t="s">
        <v>545</v>
      </c>
      <c r="G17" s="40" t="s">
        <v>55</v>
      </c>
      <c r="H17" s="38" t="s">
        <v>25</v>
      </c>
      <c r="I17" s="38" t="s">
        <v>542</v>
      </c>
    </row>
    <row r="18" s="24" customFormat="1" ht="61" customHeight="1" spans="1:9">
      <c r="A18" s="38">
        <v>13</v>
      </c>
      <c r="B18" s="38" t="s">
        <v>549</v>
      </c>
      <c r="C18" s="38" t="s">
        <v>212</v>
      </c>
      <c r="D18" s="38" t="s">
        <v>550</v>
      </c>
      <c r="E18" s="39">
        <v>50</v>
      </c>
      <c r="F18" s="40" t="s">
        <v>551</v>
      </c>
      <c r="G18" s="40" t="s">
        <v>55</v>
      </c>
      <c r="H18" s="38" t="s">
        <v>25</v>
      </c>
      <c r="I18" s="38" t="s">
        <v>594</v>
      </c>
    </row>
    <row r="19" s="24" customFormat="1" ht="84" customHeight="1" spans="1:9">
      <c r="A19" s="38">
        <v>14</v>
      </c>
      <c r="B19" s="38" t="s">
        <v>595</v>
      </c>
      <c r="C19" s="38" t="s">
        <v>25</v>
      </c>
      <c r="D19" s="38" t="s">
        <v>45</v>
      </c>
      <c r="E19" s="39">
        <v>200</v>
      </c>
      <c r="F19" s="40" t="s">
        <v>596</v>
      </c>
      <c r="G19" s="40" t="s">
        <v>33</v>
      </c>
      <c r="H19" s="38" t="s">
        <v>25</v>
      </c>
      <c r="I19" s="38" t="s">
        <v>542</v>
      </c>
    </row>
    <row r="20" s="24" customFormat="1" ht="125" customHeight="1" spans="1:9">
      <c r="A20" s="38">
        <v>15</v>
      </c>
      <c r="B20" s="38" t="s">
        <v>597</v>
      </c>
      <c r="C20" s="38" t="s">
        <v>79</v>
      </c>
      <c r="D20" s="38" t="s">
        <v>106</v>
      </c>
      <c r="E20" s="39">
        <v>500</v>
      </c>
      <c r="F20" s="40" t="s">
        <v>598</v>
      </c>
      <c r="G20" s="40" t="s">
        <v>111</v>
      </c>
      <c r="H20" s="38" t="s">
        <v>25</v>
      </c>
      <c r="I20" s="38" t="s">
        <v>599</v>
      </c>
    </row>
    <row r="21" s="24" customFormat="1" ht="92" customHeight="1" spans="1:9">
      <c r="A21" s="38">
        <v>16</v>
      </c>
      <c r="B21" s="38" t="s">
        <v>600</v>
      </c>
      <c r="C21" s="38" t="s">
        <v>79</v>
      </c>
      <c r="D21" s="38" t="s">
        <v>601</v>
      </c>
      <c r="E21" s="39">
        <v>200</v>
      </c>
      <c r="F21" s="40" t="s">
        <v>602</v>
      </c>
      <c r="G21" s="40" t="s">
        <v>33</v>
      </c>
      <c r="H21" s="38" t="s">
        <v>25</v>
      </c>
      <c r="I21" s="38"/>
    </row>
    <row r="22" s="24" customFormat="1" ht="74" customHeight="1" spans="1:9">
      <c r="A22" s="38">
        <v>17</v>
      </c>
      <c r="B22" s="38" t="s">
        <v>554</v>
      </c>
      <c r="C22" s="38"/>
      <c r="D22" s="38" t="s">
        <v>555</v>
      </c>
      <c r="E22" s="39">
        <v>140</v>
      </c>
      <c r="F22" s="40" t="s">
        <v>556</v>
      </c>
      <c r="G22" s="40" t="s">
        <v>42</v>
      </c>
      <c r="H22" s="38" t="s">
        <v>127</v>
      </c>
      <c r="I22" s="38" t="s">
        <v>542</v>
      </c>
    </row>
    <row r="23" s="24" customFormat="1" ht="61" customHeight="1" spans="1:9">
      <c r="A23" s="38">
        <v>18</v>
      </c>
      <c r="B23" s="38" t="s">
        <v>557</v>
      </c>
      <c r="C23" s="38"/>
      <c r="D23" s="38" t="s">
        <v>329</v>
      </c>
      <c r="E23" s="39">
        <v>250</v>
      </c>
      <c r="F23" s="40" t="s">
        <v>558</v>
      </c>
      <c r="G23" s="40" t="s">
        <v>42</v>
      </c>
      <c r="H23" s="38" t="s">
        <v>127</v>
      </c>
      <c r="I23" s="38" t="s">
        <v>542</v>
      </c>
    </row>
    <row r="24" s="24" customFormat="1" ht="61" customHeight="1" spans="1:9">
      <c r="A24" s="38">
        <v>19</v>
      </c>
      <c r="B24" s="38" t="s">
        <v>559</v>
      </c>
      <c r="C24" s="38"/>
      <c r="D24" s="38"/>
      <c r="E24" s="39">
        <v>567.5</v>
      </c>
      <c r="F24" s="40"/>
      <c r="G24" s="40"/>
      <c r="H24" s="38"/>
      <c r="I24" s="38"/>
    </row>
    <row r="25" s="24" customFormat="1" ht="51" customHeight="1" spans="1:9">
      <c r="A25" s="38">
        <v>20</v>
      </c>
      <c r="B25" s="38" t="s">
        <v>528</v>
      </c>
      <c r="C25" s="38" t="s">
        <v>529</v>
      </c>
      <c r="D25" s="38" t="s">
        <v>62</v>
      </c>
      <c r="E25" s="39">
        <v>217</v>
      </c>
      <c r="F25" s="40" t="s">
        <v>530</v>
      </c>
      <c r="G25" s="40"/>
      <c r="H25" s="38" t="s">
        <v>529</v>
      </c>
      <c r="I25" s="38"/>
    </row>
  </sheetData>
  <autoFilter xmlns:etc="http://www.wps.cn/officeDocument/2017/etCustomData" ref="A4:XFB25" etc:filterBottomFollowUsedRange="0">
    <extLst/>
  </autoFilter>
  <mergeCells count="9">
    <mergeCell ref="A2:I2"/>
    <mergeCell ref="A3:A4"/>
    <mergeCell ref="B3:B4"/>
    <mergeCell ref="C3:C4"/>
    <mergeCell ref="D3:D4"/>
    <mergeCell ref="F3:F4"/>
    <mergeCell ref="G3:G4"/>
    <mergeCell ref="H3:H4"/>
    <mergeCell ref="I3:I4"/>
  </mergeCells>
  <printOptions horizontalCentered="1"/>
  <pageMargins left="0.554861111111111" right="0.554861111111111" top="0.747916666666667" bottom="0.511805555555556" header="0.511805555555556" footer="0.236111111111111"/>
  <pageSetup paperSize="8" fitToHeight="0" orientation="landscape" horizontalDpi="600"/>
  <headerFooter alignWithMargins="0" scaleWithDoc="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55"/>
  <sheetViews>
    <sheetView tabSelected="1" zoomScale="70" zoomScaleNormal="70" workbookViewId="0">
      <pane ySplit="5" topLeftCell="A5" activePane="bottomLeft" state="frozen"/>
      <selection/>
      <selection pane="bottomLeft" activeCell="A2" sqref="A2:N2"/>
    </sheetView>
  </sheetViews>
  <sheetFormatPr defaultColWidth="9" defaultRowHeight="14.4"/>
  <cols>
    <col min="1" max="1" width="10.1416666666667" style="2" customWidth="1"/>
    <col min="2" max="2" width="27.5" style="2" customWidth="1"/>
    <col min="3" max="3" width="14.6833333333333" style="2" customWidth="1"/>
    <col min="4" max="4" width="15.7" style="2" customWidth="1"/>
    <col min="5" max="5" width="9.5" style="2" customWidth="1"/>
    <col min="6" max="6" width="12.5" style="2" customWidth="1"/>
    <col min="7" max="7" width="46.4" style="5" customWidth="1"/>
    <col min="8" max="8" width="9.98333333333333" style="2" customWidth="1"/>
    <col min="9" max="9" width="15.775" style="2" customWidth="1"/>
    <col min="10" max="10" width="16.25" style="2" customWidth="1"/>
    <col min="11" max="11" width="14.6833333333333" style="2" customWidth="1"/>
    <col min="12" max="12" width="17.0333333333333" style="5" customWidth="1"/>
    <col min="13" max="13" width="25.3083333333333" style="5" customWidth="1"/>
    <col min="14" max="16384" width="9" style="2"/>
  </cols>
  <sheetData>
    <row r="1" ht="40.8" spans="1:1">
      <c r="A1" s="6" t="s">
        <v>534</v>
      </c>
    </row>
    <row r="2" s="1" customFormat="1" ht="48" customHeight="1" spans="1:14">
      <c r="A2" s="7" t="s">
        <v>535</v>
      </c>
      <c r="B2" s="7"/>
      <c r="C2" s="7"/>
      <c r="D2" s="7"/>
      <c r="E2" s="7"/>
      <c r="F2" s="7"/>
      <c r="G2" s="7"/>
      <c r="H2" s="7"/>
      <c r="I2" s="7"/>
      <c r="J2" s="7"/>
      <c r="K2" s="7"/>
      <c r="L2" s="7"/>
      <c r="M2" s="7"/>
      <c r="N2" s="7"/>
    </row>
    <row r="3" s="2" customFormat="1" ht="21" customHeight="1" spans="1:14">
      <c r="A3" s="8" t="s">
        <v>1</v>
      </c>
      <c r="B3" s="8" t="s">
        <v>3</v>
      </c>
      <c r="C3" s="8" t="s">
        <v>536</v>
      </c>
      <c r="D3" s="9" t="s">
        <v>5</v>
      </c>
      <c r="E3" s="8" t="s">
        <v>603</v>
      </c>
      <c r="F3" s="10" t="s">
        <v>604</v>
      </c>
      <c r="G3" s="10" t="s">
        <v>8</v>
      </c>
      <c r="H3" s="10" t="s">
        <v>13</v>
      </c>
      <c r="I3" s="10" t="s">
        <v>14</v>
      </c>
      <c r="J3" s="18" t="s">
        <v>9</v>
      </c>
      <c r="K3" s="18" t="s">
        <v>10</v>
      </c>
      <c r="L3" s="18" t="s">
        <v>11</v>
      </c>
      <c r="M3" s="18" t="s">
        <v>12</v>
      </c>
      <c r="N3" s="8" t="s">
        <v>15</v>
      </c>
    </row>
    <row r="4" s="2" customFormat="1" ht="22" customHeight="1" spans="1:14">
      <c r="A4" s="8"/>
      <c r="B4" s="8"/>
      <c r="C4" s="8"/>
      <c r="D4" s="11"/>
      <c r="E4" s="8"/>
      <c r="F4" s="12"/>
      <c r="G4" s="12"/>
      <c r="H4" s="12"/>
      <c r="I4" s="12"/>
      <c r="J4" s="18"/>
      <c r="K4" s="18"/>
      <c r="L4" s="18"/>
      <c r="M4" s="18"/>
      <c r="N4" s="8"/>
    </row>
    <row r="5" s="3" customFormat="1" ht="36" customHeight="1" spans="1:14">
      <c r="A5" s="8" t="s">
        <v>16</v>
      </c>
      <c r="B5" s="8"/>
      <c r="C5" s="8"/>
      <c r="D5" s="8"/>
      <c r="E5" s="8"/>
      <c r="F5" s="8">
        <f>F6+F32+F54</f>
        <v>5444</v>
      </c>
      <c r="G5" s="13"/>
      <c r="H5" s="8"/>
      <c r="I5" s="8"/>
      <c r="J5" s="18"/>
      <c r="K5" s="18"/>
      <c r="L5" s="19"/>
      <c r="M5" s="19"/>
      <c r="N5" s="18"/>
    </row>
    <row r="6" s="3" customFormat="1" ht="31" customHeight="1" spans="1:14">
      <c r="A6" s="8" t="s">
        <v>19</v>
      </c>
      <c r="B6" s="8" t="s">
        <v>20</v>
      </c>
      <c r="C6" s="8"/>
      <c r="D6" s="8"/>
      <c r="E6" s="8"/>
      <c r="F6" s="8">
        <f>F7+F11+F14+F18+F21+F23+F25</f>
        <v>2774.81</v>
      </c>
      <c r="G6" s="14"/>
      <c r="H6" s="8"/>
      <c r="I6" s="8"/>
      <c r="J6" s="18"/>
      <c r="K6" s="18"/>
      <c r="L6" s="19"/>
      <c r="M6" s="19"/>
      <c r="N6" s="18"/>
    </row>
    <row r="7" s="3" customFormat="1" ht="35" customHeight="1" spans="1:14">
      <c r="A7" s="8" t="s">
        <v>21</v>
      </c>
      <c r="B7" s="8" t="s">
        <v>605</v>
      </c>
      <c r="C7" s="8"/>
      <c r="D7" s="8"/>
      <c r="E7" s="8"/>
      <c r="F7" s="8">
        <v>560</v>
      </c>
      <c r="G7" s="13"/>
      <c r="H7" s="15"/>
      <c r="I7" s="15"/>
      <c r="J7" s="18"/>
      <c r="K7" s="18"/>
      <c r="L7" s="19"/>
      <c r="M7" s="19"/>
      <c r="N7" s="18"/>
    </row>
    <row r="8" s="2" customFormat="1" ht="71" customHeight="1" spans="1:14">
      <c r="A8" s="15">
        <v>1</v>
      </c>
      <c r="B8" s="15" t="s">
        <v>544</v>
      </c>
      <c r="C8" s="15" t="s">
        <v>25</v>
      </c>
      <c r="D8" s="15" t="s">
        <v>26</v>
      </c>
      <c r="E8" s="15" t="s">
        <v>606</v>
      </c>
      <c r="F8" s="15">
        <v>350</v>
      </c>
      <c r="G8" s="13" t="s">
        <v>607</v>
      </c>
      <c r="H8" s="15" t="s">
        <v>55</v>
      </c>
      <c r="I8" s="15" t="s">
        <v>25</v>
      </c>
      <c r="J8" s="16" t="s">
        <v>608</v>
      </c>
      <c r="K8" s="20" t="s">
        <v>609</v>
      </c>
      <c r="L8" s="17" t="s">
        <v>610</v>
      </c>
      <c r="M8" s="17" t="s">
        <v>611</v>
      </c>
      <c r="N8" s="16"/>
    </row>
    <row r="9" s="2" customFormat="1" ht="44" customHeight="1" spans="1:14">
      <c r="A9" s="15">
        <v>2</v>
      </c>
      <c r="B9" s="15" t="s">
        <v>549</v>
      </c>
      <c r="C9" s="15" t="s">
        <v>212</v>
      </c>
      <c r="D9" s="15" t="s">
        <v>26</v>
      </c>
      <c r="E9" s="15" t="s">
        <v>612</v>
      </c>
      <c r="F9" s="15">
        <v>50</v>
      </c>
      <c r="G9" s="13" t="s">
        <v>551</v>
      </c>
      <c r="H9" s="15" t="s">
        <v>55</v>
      </c>
      <c r="I9" s="15" t="s">
        <v>25</v>
      </c>
      <c r="J9" s="20" t="s">
        <v>613</v>
      </c>
      <c r="K9" s="20" t="s">
        <v>609</v>
      </c>
      <c r="L9" s="21" t="s">
        <v>40</v>
      </c>
      <c r="M9" s="21" t="s">
        <v>41</v>
      </c>
      <c r="N9" s="16"/>
    </row>
    <row r="10" s="2" customFormat="1" ht="61" customHeight="1" spans="1:14">
      <c r="A10" s="15">
        <v>3</v>
      </c>
      <c r="B10" s="15" t="s">
        <v>614</v>
      </c>
      <c r="C10" s="15" t="s">
        <v>387</v>
      </c>
      <c r="D10" s="15" t="s">
        <v>69</v>
      </c>
      <c r="E10" s="15" t="s">
        <v>615</v>
      </c>
      <c r="F10" s="15">
        <v>160</v>
      </c>
      <c r="G10" s="13" t="s">
        <v>616</v>
      </c>
      <c r="H10" s="15" t="s">
        <v>42</v>
      </c>
      <c r="I10" s="15" t="s">
        <v>25</v>
      </c>
      <c r="J10" s="20" t="s">
        <v>38</v>
      </c>
      <c r="K10" s="20" t="s">
        <v>609</v>
      </c>
      <c r="L10" s="21" t="s">
        <v>617</v>
      </c>
      <c r="M10" s="21" t="s">
        <v>618</v>
      </c>
      <c r="N10" s="16"/>
    </row>
    <row r="11" s="3" customFormat="1" ht="38" customHeight="1" spans="1:14">
      <c r="A11" s="8" t="s">
        <v>118</v>
      </c>
      <c r="B11" s="8" t="s">
        <v>619</v>
      </c>
      <c r="C11" s="8"/>
      <c r="D11" s="8"/>
      <c r="E11" s="8"/>
      <c r="F11" s="8">
        <v>450</v>
      </c>
      <c r="G11" s="14"/>
      <c r="H11" s="8"/>
      <c r="I11" s="8"/>
      <c r="J11" s="18"/>
      <c r="K11" s="18"/>
      <c r="L11" s="19"/>
      <c r="M11" s="19"/>
      <c r="N11" s="18"/>
    </row>
    <row r="12" s="2" customFormat="1" ht="62" customHeight="1" spans="1:14">
      <c r="A12" s="15">
        <v>4</v>
      </c>
      <c r="B12" s="15" t="s">
        <v>620</v>
      </c>
      <c r="C12" s="15" t="s">
        <v>79</v>
      </c>
      <c r="D12" s="15" t="s">
        <v>26</v>
      </c>
      <c r="E12" s="15" t="s">
        <v>106</v>
      </c>
      <c r="F12" s="15">
        <v>350</v>
      </c>
      <c r="G12" s="13" t="s">
        <v>621</v>
      </c>
      <c r="H12" s="15" t="s">
        <v>111</v>
      </c>
      <c r="I12" s="15" t="s">
        <v>25</v>
      </c>
      <c r="J12" s="16" t="s">
        <v>622</v>
      </c>
      <c r="K12" s="20" t="s">
        <v>609</v>
      </c>
      <c r="L12" s="17" t="s">
        <v>623</v>
      </c>
      <c r="M12" s="17" t="s">
        <v>624</v>
      </c>
      <c r="N12" s="16"/>
    </row>
    <row r="13" s="2" customFormat="1" ht="54" customHeight="1" spans="1:14">
      <c r="A13" s="15">
        <v>5</v>
      </c>
      <c r="B13" s="15" t="s">
        <v>625</v>
      </c>
      <c r="C13" s="15" t="s">
        <v>421</v>
      </c>
      <c r="D13" s="15" t="s">
        <v>26</v>
      </c>
      <c r="E13" s="15" t="s">
        <v>592</v>
      </c>
      <c r="F13" s="15">
        <v>100</v>
      </c>
      <c r="G13" s="13" t="s">
        <v>621</v>
      </c>
      <c r="H13" s="15" t="s">
        <v>111</v>
      </c>
      <c r="I13" s="15" t="s">
        <v>25</v>
      </c>
      <c r="J13" s="16" t="s">
        <v>626</v>
      </c>
      <c r="K13" s="20" t="s">
        <v>609</v>
      </c>
      <c r="L13" s="17" t="s">
        <v>627</v>
      </c>
      <c r="M13" s="17" t="s">
        <v>624</v>
      </c>
      <c r="N13" s="16"/>
    </row>
    <row r="14" s="3" customFormat="1" ht="37" customHeight="1" spans="1:14">
      <c r="A14" s="8" t="s">
        <v>133</v>
      </c>
      <c r="B14" s="8" t="s">
        <v>119</v>
      </c>
      <c r="C14" s="8"/>
      <c r="D14" s="8"/>
      <c r="E14" s="8"/>
      <c r="F14" s="8">
        <f>SUM(F15:F17)</f>
        <v>611</v>
      </c>
      <c r="G14" s="14"/>
      <c r="H14" s="8"/>
      <c r="I14" s="8"/>
      <c r="J14" s="18"/>
      <c r="K14" s="18"/>
      <c r="L14" s="19"/>
      <c r="M14" s="19"/>
      <c r="N14" s="18"/>
    </row>
    <row r="15" s="2" customFormat="1" ht="60" customHeight="1" spans="1:14">
      <c r="A15" s="15">
        <v>6</v>
      </c>
      <c r="B15" s="15" t="s">
        <v>628</v>
      </c>
      <c r="C15" s="15" t="s">
        <v>127</v>
      </c>
      <c r="D15" s="15" t="s">
        <v>26</v>
      </c>
      <c r="E15" s="15" t="s">
        <v>329</v>
      </c>
      <c r="F15" s="15">
        <v>300</v>
      </c>
      <c r="G15" s="13" t="s">
        <v>629</v>
      </c>
      <c r="H15" s="15" t="s">
        <v>111</v>
      </c>
      <c r="I15" s="15" t="s">
        <v>127</v>
      </c>
      <c r="J15" s="16" t="s">
        <v>130</v>
      </c>
      <c r="K15" s="20" t="s">
        <v>609</v>
      </c>
      <c r="L15" s="17" t="s">
        <v>630</v>
      </c>
      <c r="M15" s="17" t="s">
        <v>631</v>
      </c>
      <c r="N15" s="16"/>
    </row>
    <row r="16" s="4" customFormat="1" ht="64" customHeight="1" spans="1:14">
      <c r="A16" s="15">
        <v>7</v>
      </c>
      <c r="B16" s="15" t="s">
        <v>632</v>
      </c>
      <c r="C16" s="15" t="s">
        <v>127</v>
      </c>
      <c r="D16" s="15" t="s">
        <v>69</v>
      </c>
      <c r="E16" s="15" t="s">
        <v>633</v>
      </c>
      <c r="F16" s="15">
        <v>11</v>
      </c>
      <c r="G16" s="13" t="s">
        <v>634</v>
      </c>
      <c r="H16" s="15" t="s">
        <v>33</v>
      </c>
      <c r="I16" s="15" t="s">
        <v>127</v>
      </c>
      <c r="J16" s="20" t="s">
        <v>635</v>
      </c>
      <c r="K16" s="20" t="s">
        <v>609</v>
      </c>
      <c r="L16" s="21" t="s">
        <v>636</v>
      </c>
      <c r="M16" s="21" t="s">
        <v>637</v>
      </c>
      <c r="N16" s="22"/>
    </row>
    <row r="17" s="4" customFormat="1" ht="85" customHeight="1" spans="1:14">
      <c r="A17" s="15">
        <v>8</v>
      </c>
      <c r="B17" s="15" t="s">
        <v>638</v>
      </c>
      <c r="C17" s="15" t="s">
        <v>127</v>
      </c>
      <c r="D17" s="15" t="s">
        <v>26</v>
      </c>
      <c r="E17" s="15" t="s">
        <v>639</v>
      </c>
      <c r="F17" s="15">
        <v>300</v>
      </c>
      <c r="G17" s="13" t="s">
        <v>640</v>
      </c>
      <c r="H17" s="15" t="s">
        <v>55</v>
      </c>
      <c r="I17" s="15" t="s">
        <v>127</v>
      </c>
      <c r="J17" s="20" t="s">
        <v>130</v>
      </c>
      <c r="K17" s="20" t="s">
        <v>609</v>
      </c>
      <c r="L17" s="21" t="s">
        <v>641</v>
      </c>
      <c r="M17" s="21" t="s">
        <v>631</v>
      </c>
      <c r="N17" s="22"/>
    </row>
    <row r="18" s="3" customFormat="1" ht="36" customHeight="1" spans="1:14">
      <c r="A18" s="8" t="s">
        <v>165</v>
      </c>
      <c r="B18" s="8" t="s">
        <v>642</v>
      </c>
      <c r="C18" s="8"/>
      <c r="D18" s="8"/>
      <c r="E18" s="8"/>
      <c r="F18" s="8">
        <v>400</v>
      </c>
      <c r="G18" s="14"/>
      <c r="H18" s="8"/>
      <c r="I18" s="8"/>
      <c r="J18" s="18"/>
      <c r="K18" s="18"/>
      <c r="L18" s="19"/>
      <c r="M18" s="19"/>
      <c r="N18" s="18"/>
    </row>
    <row r="19" s="2" customFormat="1" ht="66" customHeight="1" spans="1:14">
      <c r="A19" s="15">
        <v>9</v>
      </c>
      <c r="B19" s="15" t="s">
        <v>643</v>
      </c>
      <c r="C19" s="15" t="s">
        <v>421</v>
      </c>
      <c r="D19" s="15" t="s">
        <v>69</v>
      </c>
      <c r="E19" s="15" t="s">
        <v>644</v>
      </c>
      <c r="F19" s="15">
        <v>50</v>
      </c>
      <c r="G19" s="13" t="s">
        <v>645</v>
      </c>
      <c r="H19" s="15" t="s">
        <v>33</v>
      </c>
      <c r="I19" s="15" t="s">
        <v>25</v>
      </c>
      <c r="J19" s="20" t="s">
        <v>646</v>
      </c>
      <c r="K19" s="20" t="s">
        <v>609</v>
      </c>
      <c r="L19" s="21" t="s">
        <v>647</v>
      </c>
      <c r="M19" s="21" t="s">
        <v>648</v>
      </c>
      <c r="N19" s="16"/>
    </row>
    <row r="20" s="2" customFormat="1" ht="47" customHeight="1" spans="1:14">
      <c r="A20" s="15">
        <v>10</v>
      </c>
      <c r="B20" s="15" t="s">
        <v>649</v>
      </c>
      <c r="C20" s="15" t="s">
        <v>25</v>
      </c>
      <c r="D20" s="15" t="s">
        <v>26</v>
      </c>
      <c r="E20" s="15" t="s">
        <v>62</v>
      </c>
      <c r="F20" s="15">
        <v>350</v>
      </c>
      <c r="G20" s="13" t="s">
        <v>650</v>
      </c>
      <c r="H20" s="15" t="s">
        <v>33</v>
      </c>
      <c r="I20" s="15" t="s">
        <v>25</v>
      </c>
      <c r="J20" s="16" t="s">
        <v>651</v>
      </c>
      <c r="K20" s="20" t="s">
        <v>609</v>
      </c>
      <c r="L20" s="17" t="s">
        <v>652</v>
      </c>
      <c r="M20" s="17" t="s">
        <v>104</v>
      </c>
      <c r="N20" s="16"/>
    </row>
    <row r="21" s="3" customFormat="1" ht="33" customHeight="1" spans="1:14">
      <c r="A21" s="8" t="s">
        <v>193</v>
      </c>
      <c r="B21" s="8" t="s">
        <v>166</v>
      </c>
      <c r="C21" s="8"/>
      <c r="D21" s="8"/>
      <c r="E21" s="8"/>
      <c r="F21" s="8">
        <v>50</v>
      </c>
      <c r="G21" s="14"/>
      <c r="H21" s="8"/>
      <c r="I21" s="8"/>
      <c r="J21" s="18"/>
      <c r="K21" s="18"/>
      <c r="L21" s="19"/>
      <c r="M21" s="19"/>
      <c r="N21" s="18"/>
    </row>
    <row r="22" s="2" customFormat="1" ht="54" customHeight="1" spans="1:14">
      <c r="A22" s="15">
        <v>11</v>
      </c>
      <c r="B22" s="15" t="s">
        <v>653</v>
      </c>
      <c r="C22" s="15" t="s">
        <v>35</v>
      </c>
      <c r="D22" s="15" t="s">
        <v>26</v>
      </c>
      <c r="E22" s="15" t="s">
        <v>654</v>
      </c>
      <c r="F22" s="15">
        <v>50</v>
      </c>
      <c r="G22" s="13" t="s">
        <v>655</v>
      </c>
      <c r="H22" s="15" t="s">
        <v>42</v>
      </c>
      <c r="I22" s="15" t="s">
        <v>25</v>
      </c>
      <c r="J22" s="20" t="s">
        <v>656</v>
      </c>
      <c r="K22" s="16" t="s">
        <v>657</v>
      </c>
      <c r="L22" s="21" t="s">
        <v>268</v>
      </c>
      <c r="M22" s="21" t="s">
        <v>658</v>
      </c>
      <c r="N22" s="16"/>
    </row>
    <row r="23" s="2" customFormat="1" ht="39" customHeight="1" spans="1:14">
      <c r="A23" s="8" t="s">
        <v>200</v>
      </c>
      <c r="B23" s="8" t="s">
        <v>659</v>
      </c>
      <c r="C23" s="15"/>
      <c r="D23" s="15"/>
      <c r="E23" s="15"/>
      <c r="F23" s="8">
        <v>100</v>
      </c>
      <c r="G23" s="13"/>
      <c r="H23" s="15"/>
      <c r="I23" s="15"/>
      <c r="J23" s="16"/>
      <c r="K23" s="16"/>
      <c r="L23" s="17"/>
      <c r="M23" s="17"/>
      <c r="N23" s="16"/>
    </row>
    <row r="24" s="2" customFormat="1" ht="61" customHeight="1" spans="1:14">
      <c r="A24" s="15">
        <v>12</v>
      </c>
      <c r="B24" s="15" t="s">
        <v>660</v>
      </c>
      <c r="C24" s="15" t="s">
        <v>210</v>
      </c>
      <c r="D24" s="15" t="s">
        <v>26</v>
      </c>
      <c r="E24" s="15" t="s">
        <v>62</v>
      </c>
      <c r="F24" s="15">
        <v>100</v>
      </c>
      <c r="G24" s="13" t="s">
        <v>661</v>
      </c>
      <c r="H24" s="15" t="s">
        <v>55</v>
      </c>
      <c r="I24" s="15" t="s">
        <v>210</v>
      </c>
      <c r="J24" s="16" t="s">
        <v>662</v>
      </c>
      <c r="K24" s="20" t="s">
        <v>609</v>
      </c>
      <c r="L24" s="17" t="s">
        <v>663</v>
      </c>
      <c r="M24" s="17" t="s">
        <v>664</v>
      </c>
      <c r="N24" s="16"/>
    </row>
    <row r="25" s="3" customFormat="1" ht="36" customHeight="1" spans="1:14">
      <c r="A25" s="8" t="s">
        <v>321</v>
      </c>
      <c r="B25" s="8" t="s">
        <v>83</v>
      </c>
      <c r="C25" s="8"/>
      <c r="D25" s="8"/>
      <c r="E25" s="8"/>
      <c r="F25" s="8">
        <f>SUM(F26:F31)</f>
        <v>603.81</v>
      </c>
      <c r="G25" s="14"/>
      <c r="H25" s="8"/>
      <c r="I25" s="8"/>
      <c r="J25" s="18"/>
      <c r="K25" s="18"/>
      <c r="L25" s="19"/>
      <c r="M25" s="19"/>
      <c r="N25" s="18"/>
    </row>
    <row r="26" s="2" customFormat="1" ht="98" customHeight="1" spans="1:14">
      <c r="A26" s="15">
        <v>13</v>
      </c>
      <c r="B26" s="15" t="s">
        <v>665</v>
      </c>
      <c r="C26" s="15" t="s">
        <v>101</v>
      </c>
      <c r="D26" s="15" t="s">
        <v>26</v>
      </c>
      <c r="E26" s="15" t="s">
        <v>62</v>
      </c>
      <c r="F26" s="15">
        <v>51.008</v>
      </c>
      <c r="G26" s="13" t="s">
        <v>666</v>
      </c>
      <c r="H26" s="15" t="s">
        <v>55</v>
      </c>
      <c r="I26" s="15" t="s">
        <v>25</v>
      </c>
      <c r="J26" s="16" t="s">
        <v>667</v>
      </c>
      <c r="K26" s="20" t="s">
        <v>668</v>
      </c>
      <c r="L26" s="21" t="s">
        <v>669</v>
      </c>
      <c r="M26" s="17" t="s">
        <v>670</v>
      </c>
      <c r="N26" s="15" t="s">
        <v>76</v>
      </c>
    </row>
    <row r="27" s="2" customFormat="1" ht="68" customHeight="1" spans="1:14">
      <c r="A27" s="15">
        <v>14</v>
      </c>
      <c r="B27" s="15" t="s">
        <v>112</v>
      </c>
      <c r="C27" s="15" t="s">
        <v>113</v>
      </c>
      <c r="D27" s="15" t="s">
        <v>69</v>
      </c>
      <c r="E27" s="15" t="s">
        <v>62</v>
      </c>
      <c r="F27" s="15">
        <v>179</v>
      </c>
      <c r="G27" s="13" t="s">
        <v>671</v>
      </c>
      <c r="H27" s="15" t="s">
        <v>55</v>
      </c>
      <c r="I27" s="15" t="s">
        <v>25</v>
      </c>
      <c r="J27" s="20" t="s">
        <v>115</v>
      </c>
      <c r="K27" s="20" t="s">
        <v>668</v>
      </c>
      <c r="L27" s="21" t="s">
        <v>672</v>
      </c>
      <c r="M27" s="21" t="s">
        <v>117</v>
      </c>
      <c r="N27" s="16"/>
    </row>
    <row r="28" s="2" customFormat="1" ht="42" customHeight="1" spans="1:14">
      <c r="A28" s="15">
        <v>15</v>
      </c>
      <c r="B28" s="15" t="s">
        <v>673</v>
      </c>
      <c r="C28" s="15" t="s">
        <v>186</v>
      </c>
      <c r="D28" s="15" t="s">
        <v>69</v>
      </c>
      <c r="E28" s="15" t="s">
        <v>27</v>
      </c>
      <c r="F28" s="15">
        <v>102.942</v>
      </c>
      <c r="G28" s="13" t="s">
        <v>674</v>
      </c>
      <c r="H28" s="15" t="s">
        <v>55</v>
      </c>
      <c r="I28" s="15" t="s">
        <v>25</v>
      </c>
      <c r="J28" s="20" t="s">
        <v>52</v>
      </c>
      <c r="K28" s="20" t="s">
        <v>668</v>
      </c>
      <c r="L28" s="21" t="s">
        <v>53</v>
      </c>
      <c r="M28" s="21" t="s">
        <v>54</v>
      </c>
      <c r="N28" s="16" t="s">
        <v>76</v>
      </c>
    </row>
    <row r="29" s="2" customFormat="1" ht="62" customHeight="1" spans="1:14">
      <c r="A29" s="15">
        <v>16</v>
      </c>
      <c r="B29" s="15" t="s">
        <v>675</v>
      </c>
      <c r="C29" s="15" t="s">
        <v>122</v>
      </c>
      <c r="D29" s="15" t="s">
        <v>26</v>
      </c>
      <c r="E29" s="15" t="s">
        <v>676</v>
      </c>
      <c r="F29" s="15">
        <v>10.86</v>
      </c>
      <c r="G29" s="13" t="s">
        <v>677</v>
      </c>
      <c r="H29" s="15" t="s">
        <v>33</v>
      </c>
      <c r="I29" s="15" t="s">
        <v>136</v>
      </c>
      <c r="J29" s="23" t="s">
        <v>678</v>
      </c>
      <c r="K29" s="20" t="s">
        <v>668</v>
      </c>
      <c r="L29" s="21" t="s">
        <v>679</v>
      </c>
      <c r="M29" s="21" t="s">
        <v>680</v>
      </c>
      <c r="N29" s="16"/>
    </row>
    <row r="30" s="2" customFormat="1" ht="32" customHeight="1" spans="1:14">
      <c r="A30" s="15">
        <v>17</v>
      </c>
      <c r="B30" s="15" t="s">
        <v>681</v>
      </c>
      <c r="C30" s="15" t="s">
        <v>79</v>
      </c>
      <c r="D30" s="15" t="s">
        <v>26</v>
      </c>
      <c r="E30" s="15" t="s">
        <v>106</v>
      </c>
      <c r="F30" s="15">
        <v>110</v>
      </c>
      <c r="G30" s="13" t="s">
        <v>682</v>
      </c>
      <c r="H30" s="15" t="s">
        <v>111</v>
      </c>
      <c r="I30" s="15" t="s">
        <v>25</v>
      </c>
      <c r="J30" s="16" t="s">
        <v>683</v>
      </c>
      <c r="K30" s="20" t="s">
        <v>609</v>
      </c>
      <c r="L30" s="17" t="s">
        <v>684</v>
      </c>
      <c r="M30" s="17" t="s">
        <v>624</v>
      </c>
      <c r="N30" s="16"/>
    </row>
    <row r="31" s="2" customFormat="1" ht="39" customHeight="1" spans="1:14">
      <c r="A31" s="15">
        <v>18</v>
      </c>
      <c r="B31" s="15" t="s">
        <v>685</v>
      </c>
      <c r="C31" s="16" t="s">
        <v>79</v>
      </c>
      <c r="D31" s="15" t="s">
        <v>26</v>
      </c>
      <c r="E31" s="16" t="s">
        <v>106</v>
      </c>
      <c r="F31" s="16">
        <v>150</v>
      </c>
      <c r="G31" s="13" t="s">
        <v>686</v>
      </c>
      <c r="H31" s="16" t="s">
        <v>111</v>
      </c>
      <c r="I31" s="15" t="s">
        <v>25</v>
      </c>
      <c r="J31" s="16" t="s">
        <v>687</v>
      </c>
      <c r="K31" s="20" t="s">
        <v>609</v>
      </c>
      <c r="L31" s="17" t="s">
        <v>688</v>
      </c>
      <c r="M31" s="17" t="s">
        <v>624</v>
      </c>
      <c r="N31" s="16"/>
    </row>
    <row r="32" s="3" customFormat="1" ht="37" customHeight="1" spans="1:14">
      <c r="A32" s="8" t="s">
        <v>390</v>
      </c>
      <c r="B32" s="8" t="s">
        <v>411</v>
      </c>
      <c r="C32" s="8"/>
      <c r="D32" s="8"/>
      <c r="E32" s="8"/>
      <c r="F32" s="8">
        <f>F33+F43</f>
        <v>2505.87</v>
      </c>
      <c r="G32" s="14"/>
      <c r="H32" s="8"/>
      <c r="I32" s="8"/>
      <c r="J32" s="18"/>
      <c r="K32" s="18"/>
      <c r="L32" s="19"/>
      <c r="M32" s="19"/>
      <c r="N32" s="18"/>
    </row>
    <row r="33" s="3" customFormat="1" ht="38" customHeight="1" spans="1:14">
      <c r="A33" s="8" t="s">
        <v>21</v>
      </c>
      <c r="B33" s="8" t="s">
        <v>559</v>
      </c>
      <c r="C33" s="8"/>
      <c r="D33" s="8"/>
      <c r="E33" s="8"/>
      <c r="F33" s="8">
        <f>SUM(F34:F42)</f>
        <v>635.5</v>
      </c>
      <c r="G33" s="14"/>
      <c r="H33" s="8"/>
      <c r="I33" s="8"/>
      <c r="J33" s="18"/>
      <c r="K33" s="18"/>
      <c r="L33" s="19"/>
      <c r="M33" s="19"/>
      <c r="N33" s="18"/>
    </row>
    <row r="34" s="2" customFormat="1" ht="51" customHeight="1" spans="1:14">
      <c r="A34" s="15">
        <v>19</v>
      </c>
      <c r="B34" s="15" t="s">
        <v>689</v>
      </c>
      <c r="C34" s="15" t="s">
        <v>220</v>
      </c>
      <c r="D34" s="15" t="s">
        <v>26</v>
      </c>
      <c r="E34" s="15" t="s">
        <v>221</v>
      </c>
      <c r="F34" s="15">
        <v>80</v>
      </c>
      <c r="G34" s="13" t="s">
        <v>690</v>
      </c>
      <c r="H34" s="15" t="s">
        <v>33</v>
      </c>
      <c r="I34" s="15" t="s">
        <v>232</v>
      </c>
      <c r="J34" s="20" t="s">
        <v>691</v>
      </c>
      <c r="K34" s="20" t="s">
        <v>609</v>
      </c>
      <c r="L34" s="21" t="s">
        <v>692</v>
      </c>
      <c r="M34" s="21" t="s">
        <v>468</v>
      </c>
      <c r="N34" s="16"/>
    </row>
    <row r="35" s="2" customFormat="1" ht="77" customHeight="1" spans="1:14">
      <c r="A35" s="15">
        <v>20</v>
      </c>
      <c r="B35" s="15" t="s">
        <v>693</v>
      </c>
      <c r="C35" s="15" t="s">
        <v>276</v>
      </c>
      <c r="D35" s="15" t="s">
        <v>26</v>
      </c>
      <c r="E35" s="15" t="s">
        <v>283</v>
      </c>
      <c r="F35" s="15">
        <v>150</v>
      </c>
      <c r="G35" s="13" t="s">
        <v>694</v>
      </c>
      <c r="H35" s="15" t="s">
        <v>33</v>
      </c>
      <c r="I35" s="15" t="s">
        <v>232</v>
      </c>
      <c r="J35" s="20" t="s">
        <v>695</v>
      </c>
      <c r="K35" s="20" t="s">
        <v>696</v>
      </c>
      <c r="L35" s="21" t="s">
        <v>697</v>
      </c>
      <c r="M35" s="21" t="s">
        <v>382</v>
      </c>
      <c r="N35" s="16"/>
    </row>
    <row r="36" s="2" customFormat="1" ht="45" customHeight="1" spans="1:14">
      <c r="A36" s="15">
        <v>21</v>
      </c>
      <c r="B36" s="15" t="s">
        <v>698</v>
      </c>
      <c r="C36" s="15" t="s">
        <v>203</v>
      </c>
      <c r="D36" s="15" t="s">
        <v>26</v>
      </c>
      <c r="E36" s="15" t="s">
        <v>204</v>
      </c>
      <c r="F36" s="15">
        <v>35</v>
      </c>
      <c r="G36" s="13" t="s">
        <v>699</v>
      </c>
      <c r="H36" s="15" t="s">
        <v>33</v>
      </c>
      <c r="I36" s="15" t="s">
        <v>232</v>
      </c>
      <c r="J36" s="16" t="s">
        <v>700</v>
      </c>
      <c r="K36" s="20" t="s">
        <v>696</v>
      </c>
      <c r="L36" s="17" t="s">
        <v>342</v>
      </c>
      <c r="M36" s="17" t="s">
        <v>382</v>
      </c>
      <c r="N36" s="16"/>
    </row>
    <row r="37" s="2" customFormat="1" ht="48" customHeight="1" spans="1:14">
      <c r="A37" s="15">
        <v>22</v>
      </c>
      <c r="B37" s="15" t="s">
        <v>701</v>
      </c>
      <c r="C37" s="15" t="s">
        <v>212</v>
      </c>
      <c r="D37" s="15" t="s">
        <v>26</v>
      </c>
      <c r="E37" s="15" t="s">
        <v>213</v>
      </c>
      <c r="F37" s="15">
        <v>35</v>
      </c>
      <c r="G37" s="13" t="s">
        <v>702</v>
      </c>
      <c r="H37" s="15" t="s">
        <v>33</v>
      </c>
      <c r="I37" s="15" t="s">
        <v>232</v>
      </c>
      <c r="J37" s="20" t="s">
        <v>82</v>
      </c>
      <c r="K37" s="20" t="s">
        <v>703</v>
      </c>
      <c r="L37" s="21" t="s">
        <v>292</v>
      </c>
      <c r="M37" s="21" t="s">
        <v>217</v>
      </c>
      <c r="N37" s="16"/>
    </row>
    <row r="38" s="2" customFormat="1" ht="49" customHeight="1" spans="1:14">
      <c r="A38" s="15">
        <v>23</v>
      </c>
      <c r="B38" s="15" t="s">
        <v>704</v>
      </c>
      <c r="C38" s="15" t="s">
        <v>212</v>
      </c>
      <c r="D38" s="15" t="s">
        <v>26</v>
      </c>
      <c r="E38" s="15" t="s">
        <v>213</v>
      </c>
      <c r="F38" s="15">
        <v>18</v>
      </c>
      <c r="G38" s="13" t="s">
        <v>705</v>
      </c>
      <c r="H38" s="15" t="s">
        <v>33</v>
      </c>
      <c r="I38" s="15" t="s">
        <v>232</v>
      </c>
      <c r="J38" s="16" t="s">
        <v>706</v>
      </c>
      <c r="K38" s="20" t="s">
        <v>703</v>
      </c>
      <c r="L38" s="21" t="s">
        <v>707</v>
      </c>
      <c r="M38" s="21" t="s">
        <v>217</v>
      </c>
      <c r="N38" s="16"/>
    </row>
    <row r="39" s="2" customFormat="1" ht="52" customHeight="1" spans="1:14">
      <c r="A39" s="15">
        <v>24</v>
      </c>
      <c r="B39" s="15" t="s">
        <v>708</v>
      </c>
      <c r="C39" s="15" t="s">
        <v>339</v>
      </c>
      <c r="D39" s="15" t="s">
        <v>26</v>
      </c>
      <c r="E39" s="15" t="s">
        <v>414</v>
      </c>
      <c r="F39" s="15">
        <v>57.5</v>
      </c>
      <c r="G39" s="13" t="s">
        <v>709</v>
      </c>
      <c r="H39" s="15" t="s">
        <v>33</v>
      </c>
      <c r="I39" s="15" t="s">
        <v>232</v>
      </c>
      <c r="J39" s="20" t="s">
        <v>710</v>
      </c>
      <c r="K39" s="20" t="s">
        <v>703</v>
      </c>
      <c r="L39" s="21" t="s">
        <v>711</v>
      </c>
      <c r="M39" s="21" t="s">
        <v>712</v>
      </c>
      <c r="N39" s="16"/>
    </row>
    <row r="40" s="2" customFormat="1" ht="41" customHeight="1" spans="1:14">
      <c r="A40" s="15">
        <v>25</v>
      </c>
      <c r="B40" s="15" t="s">
        <v>713</v>
      </c>
      <c r="C40" s="15" t="s">
        <v>714</v>
      </c>
      <c r="D40" s="15" t="s">
        <v>26</v>
      </c>
      <c r="E40" s="15" t="s">
        <v>715</v>
      </c>
      <c r="F40" s="15">
        <v>60</v>
      </c>
      <c r="G40" s="13" t="s">
        <v>716</v>
      </c>
      <c r="H40" s="15" t="s">
        <v>33</v>
      </c>
      <c r="I40" s="15" t="s">
        <v>232</v>
      </c>
      <c r="J40" s="20" t="s">
        <v>499</v>
      </c>
      <c r="K40" s="20" t="s">
        <v>717</v>
      </c>
      <c r="L40" s="21" t="s">
        <v>718</v>
      </c>
      <c r="M40" s="21" t="s">
        <v>719</v>
      </c>
      <c r="N40" s="16"/>
    </row>
    <row r="41" s="2" customFormat="1" ht="55" customHeight="1" spans="1:14">
      <c r="A41" s="15">
        <v>26</v>
      </c>
      <c r="B41" s="15" t="s">
        <v>720</v>
      </c>
      <c r="C41" s="15" t="s">
        <v>339</v>
      </c>
      <c r="D41" s="15" t="s">
        <v>26</v>
      </c>
      <c r="E41" s="15" t="s">
        <v>721</v>
      </c>
      <c r="F41" s="15">
        <v>100</v>
      </c>
      <c r="G41" s="13" t="s">
        <v>722</v>
      </c>
      <c r="H41" s="15" t="s">
        <v>33</v>
      </c>
      <c r="I41" s="15" t="s">
        <v>232</v>
      </c>
      <c r="J41" s="20" t="s">
        <v>723</v>
      </c>
      <c r="K41" s="20" t="s">
        <v>703</v>
      </c>
      <c r="L41" s="21" t="s">
        <v>724</v>
      </c>
      <c r="M41" s="21" t="s">
        <v>382</v>
      </c>
      <c r="N41" s="16"/>
    </row>
    <row r="42" s="2" customFormat="1" ht="100" customHeight="1" spans="1:14">
      <c r="A42" s="15">
        <v>27</v>
      </c>
      <c r="B42" s="15" t="s">
        <v>725</v>
      </c>
      <c r="C42" s="15" t="s">
        <v>345</v>
      </c>
      <c r="D42" s="15" t="s">
        <v>26</v>
      </c>
      <c r="E42" s="15" t="s">
        <v>726</v>
      </c>
      <c r="F42" s="15">
        <v>100</v>
      </c>
      <c r="G42" s="13" t="s">
        <v>727</v>
      </c>
      <c r="H42" s="15" t="s">
        <v>33</v>
      </c>
      <c r="I42" s="15" t="s">
        <v>232</v>
      </c>
      <c r="J42" s="23" t="s">
        <v>728</v>
      </c>
      <c r="K42" s="20" t="s">
        <v>703</v>
      </c>
      <c r="L42" s="21" t="s">
        <v>729</v>
      </c>
      <c r="M42" s="21" t="s">
        <v>730</v>
      </c>
      <c r="N42" s="16"/>
    </row>
    <row r="43" s="3" customFormat="1" ht="29" customHeight="1" spans="1:14">
      <c r="A43" s="8" t="s">
        <v>118</v>
      </c>
      <c r="B43" s="8" t="s">
        <v>83</v>
      </c>
      <c r="C43" s="15"/>
      <c r="D43" s="15"/>
      <c r="E43" s="15"/>
      <c r="F43" s="8">
        <f>SUM(F44:F53)</f>
        <v>1870.37</v>
      </c>
      <c r="G43" s="13"/>
      <c r="H43" s="15"/>
      <c r="I43" s="15"/>
      <c r="J43" s="18"/>
      <c r="K43" s="18"/>
      <c r="L43" s="19"/>
      <c r="M43" s="19"/>
      <c r="N43" s="18"/>
    </row>
    <row r="44" s="2" customFormat="1" ht="55" customHeight="1" spans="1:14">
      <c r="A44" s="15">
        <v>28</v>
      </c>
      <c r="B44" s="15" t="s">
        <v>731</v>
      </c>
      <c r="C44" s="15" t="s">
        <v>732</v>
      </c>
      <c r="D44" s="15" t="s">
        <v>26</v>
      </c>
      <c r="E44" s="15" t="s">
        <v>733</v>
      </c>
      <c r="F44" s="15">
        <v>350</v>
      </c>
      <c r="G44" s="13" t="s">
        <v>734</v>
      </c>
      <c r="H44" s="15" t="s">
        <v>33</v>
      </c>
      <c r="I44" s="15" t="s">
        <v>259</v>
      </c>
      <c r="J44" s="16" t="s">
        <v>256</v>
      </c>
      <c r="K44" s="20" t="s">
        <v>609</v>
      </c>
      <c r="L44" s="17" t="s">
        <v>735</v>
      </c>
      <c r="M44" s="17" t="s">
        <v>736</v>
      </c>
      <c r="N44" s="16"/>
    </row>
    <row r="45" s="2" customFormat="1" ht="47" customHeight="1" spans="1:14">
      <c r="A45" s="15">
        <v>29</v>
      </c>
      <c r="B45" s="15" t="s">
        <v>737</v>
      </c>
      <c r="C45" s="15" t="s">
        <v>220</v>
      </c>
      <c r="D45" s="15" t="s">
        <v>26</v>
      </c>
      <c r="E45" s="15" t="s">
        <v>738</v>
      </c>
      <c r="F45" s="15">
        <v>230.6</v>
      </c>
      <c r="G45" s="13" t="s">
        <v>739</v>
      </c>
      <c r="H45" s="15" t="s">
        <v>33</v>
      </c>
      <c r="I45" s="15" t="s">
        <v>259</v>
      </c>
      <c r="J45" s="20" t="s">
        <v>256</v>
      </c>
      <c r="K45" s="20" t="s">
        <v>609</v>
      </c>
      <c r="L45" s="21" t="s">
        <v>740</v>
      </c>
      <c r="M45" s="21" t="s">
        <v>741</v>
      </c>
      <c r="N45" s="16"/>
    </row>
    <row r="46" s="2" customFormat="1" ht="70" customHeight="1" spans="1:14">
      <c r="A46" s="15">
        <v>30</v>
      </c>
      <c r="B46" s="15" t="s">
        <v>742</v>
      </c>
      <c r="C46" s="15" t="s">
        <v>122</v>
      </c>
      <c r="D46" s="15" t="s">
        <v>26</v>
      </c>
      <c r="E46" s="15" t="s">
        <v>743</v>
      </c>
      <c r="F46" s="15">
        <v>239.77</v>
      </c>
      <c r="G46" s="17" t="s">
        <v>744</v>
      </c>
      <c r="H46" s="15" t="s">
        <v>33</v>
      </c>
      <c r="I46" s="15" t="s">
        <v>232</v>
      </c>
      <c r="J46" s="16" t="s">
        <v>745</v>
      </c>
      <c r="K46" s="20" t="s">
        <v>746</v>
      </c>
      <c r="L46" s="17" t="s">
        <v>747</v>
      </c>
      <c r="M46" s="17" t="s">
        <v>748</v>
      </c>
      <c r="N46" s="16"/>
    </row>
    <row r="47" s="2" customFormat="1" ht="60" customHeight="1" spans="1:14">
      <c r="A47" s="15">
        <v>31</v>
      </c>
      <c r="B47" s="15" t="s">
        <v>749</v>
      </c>
      <c r="C47" s="15" t="s">
        <v>203</v>
      </c>
      <c r="D47" s="15" t="s">
        <v>26</v>
      </c>
      <c r="E47" s="15" t="s">
        <v>750</v>
      </c>
      <c r="F47" s="15">
        <v>390</v>
      </c>
      <c r="G47" s="13" t="s">
        <v>751</v>
      </c>
      <c r="H47" s="15" t="s">
        <v>33</v>
      </c>
      <c r="I47" s="15" t="s">
        <v>752</v>
      </c>
      <c r="J47" s="16" t="s">
        <v>753</v>
      </c>
      <c r="K47" s="20" t="s">
        <v>696</v>
      </c>
      <c r="L47" s="17" t="s">
        <v>754</v>
      </c>
      <c r="M47" s="17" t="s">
        <v>755</v>
      </c>
      <c r="N47" s="16"/>
    </row>
    <row r="48" s="2" customFormat="1" ht="41" customHeight="1" spans="1:14">
      <c r="A48" s="15">
        <v>32</v>
      </c>
      <c r="B48" s="15" t="s">
        <v>756</v>
      </c>
      <c r="C48" s="15" t="s">
        <v>714</v>
      </c>
      <c r="D48" s="15" t="s">
        <v>26</v>
      </c>
      <c r="E48" s="15" t="s">
        <v>757</v>
      </c>
      <c r="F48" s="15">
        <v>232</v>
      </c>
      <c r="G48" s="13" t="s">
        <v>758</v>
      </c>
      <c r="H48" s="15" t="s">
        <v>33</v>
      </c>
      <c r="I48" s="15" t="s">
        <v>259</v>
      </c>
      <c r="J48" s="20" t="s">
        <v>499</v>
      </c>
      <c r="K48" s="20" t="s">
        <v>717</v>
      </c>
      <c r="L48" s="21" t="s">
        <v>759</v>
      </c>
      <c r="M48" s="21" t="s">
        <v>719</v>
      </c>
      <c r="N48" s="16"/>
    </row>
    <row r="49" s="2" customFormat="1" ht="58" customHeight="1" spans="1:14">
      <c r="A49" s="15">
        <v>33</v>
      </c>
      <c r="B49" s="15" t="s">
        <v>760</v>
      </c>
      <c r="C49" s="15" t="s">
        <v>714</v>
      </c>
      <c r="D49" s="15" t="s">
        <v>26</v>
      </c>
      <c r="E49" s="15" t="s">
        <v>761</v>
      </c>
      <c r="F49" s="15">
        <v>68</v>
      </c>
      <c r="G49" s="13" t="s">
        <v>762</v>
      </c>
      <c r="H49" s="15" t="s">
        <v>33</v>
      </c>
      <c r="I49" s="15" t="s">
        <v>438</v>
      </c>
      <c r="J49" s="20" t="s">
        <v>235</v>
      </c>
      <c r="K49" s="20" t="s">
        <v>717</v>
      </c>
      <c r="L49" s="21" t="s">
        <v>763</v>
      </c>
      <c r="M49" s="21" t="s">
        <v>517</v>
      </c>
      <c r="N49" s="16"/>
    </row>
    <row r="50" s="2" customFormat="1" ht="41" customHeight="1" spans="1:14">
      <c r="A50" s="15">
        <v>34</v>
      </c>
      <c r="B50" s="15" t="s">
        <v>764</v>
      </c>
      <c r="C50" s="15" t="s">
        <v>308</v>
      </c>
      <c r="D50" s="15" t="s">
        <v>26</v>
      </c>
      <c r="E50" s="15" t="s">
        <v>765</v>
      </c>
      <c r="F50" s="15">
        <v>150</v>
      </c>
      <c r="G50" s="13" t="s">
        <v>766</v>
      </c>
      <c r="H50" s="15" t="s">
        <v>33</v>
      </c>
      <c r="I50" s="15" t="s">
        <v>259</v>
      </c>
      <c r="J50" s="16" t="s">
        <v>767</v>
      </c>
      <c r="K50" s="16" t="s">
        <v>768</v>
      </c>
      <c r="L50" s="21" t="s">
        <v>707</v>
      </c>
      <c r="M50" s="21" t="s">
        <v>769</v>
      </c>
      <c r="N50" s="16"/>
    </row>
    <row r="51" s="2" customFormat="1" ht="50" customHeight="1" spans="1:14">
      <c r="A51" s="15">
        <v>35</v>
      </c>
      <c r="B51" s="15" t="s">
        <v>770</v>
      </c>
      <c r="C51" s="15" t="s">
        <v>68</v>
      </c>
      <c r="D51" s="15" t="s">
        <v>26</v>
      </c>
      <c r="E51" s="15" t="s">
        <v>771</v>
      </c>
      <c r="F51" s="15">
        <v>100</v>
      </c>
      <c r="G51" s="17" t="s">
        <v>772</v>
      </c>
      <c r="H51" s="15" t="s">
        <v>33</v>
      </c>
      <c r="I51" s="15" t="s">
        <v>259</v>
      </c>
      <c r="J51" s="16" t="s">
        <v>256</v>
      </c>
      <c r="K51" s="20" t="s">
        <v>773</v>
      </c>
      <c r="L51" s="17" t="s">
        <v>707</v>
      </c>
      <c r="M51" s="17" t="s">
        <v>774</v>
      </c>
      <c r="N51" s="16"/>
    </row>
    <row r="52" s="2" customFormat="1" ht="40" customHeight="1" spans="1:14">
      <c r="A52" s="15">
        <v>36</v>
      </c>
      <c r="B52" s="15" t="s">
        <v>775</v>
      </c>
      <c r="C52" s="15" t="s">
        <v>387</v>
      </c>
      <c r="D52" s="15" t="s">
        <v>26</v>
      </c>
      <c r="E52" s="15" t="s">
        <v>776</v>
      </c>
      <c r="F52" s="15">
        <v>60</v>
      </c>
      <c r="G52" s="13" t="s">
        <v>777</v>
      </c>
      <c r="H52" s="15" t="s">
        <v>33</v>
      </c>
      <c r="I52" s="15" t="s">
        <v>259</v>
      </c>
      <c r="J52" s="20" t="s">
        <v>778</v>
      </c>
      <c r="K52" s="20" t="s">
        <v>609</v>
      </c>
      <c r="L52" s="17" t="s">
        <v>779</v>
      </c>
      <c r="M52" s="17" t="s">
        <v>780</v>
      </c>
      <c r="N52" s="15" t="s">
        <v>76</v>
      </c>
    </row>
    <row r="53" s="2" customFormat="1" ht="48" customHeight="1" spans="1:14">
      <c r="A53" s="15">
        <v>37</v>
      </c>
      <c r="B53" s="15" t="s">
        <v>781</v>
      </c>
      <c r="C53" s="15" t="s">
        <v>168</v>
      </c>
      <c r="D53" s="15" t="s">
        <v>26</v>
      </c>
      <c r="E53" s="15" t="s">
        <v>169</v>
      </c>
      <c r="F53" s="15">
        <v>50</v>
      </c>
      <c r="G53" s="13" t="s">
        <v>782</v>
      </c>
      <c r="H53" s="15" t="s">
        <v>33</v>
      </c>
      <c r="I53" s="15" t="s">
        <v>438</v>
      </c>
      <c r="J53" s="16" t="s">
        <v>82</v>
      </c>
      <c r="K53" s="16" t="s">
        <v>773</v>
      </c>
      <c r="L53" s="21" t="s">
        <v>783</v>
      </c>
      <c r="M53" s="21" t="s">
        <v>784</v>
      </c>
      <c r="N53" s="16"/>
    </row>
    <row r="54" s="3" customFormat="1" ht="29" customHeight="1" spans="1:14">
      <c r="A54" s="8" t="s">
        <v>410</v>
      </c>
      <c r="B54" s="8" t="s">
        <v>528</v>
      </c>
      <c r="C54" s="8"/>
      <c r="D54" s="8"/>
      <c r="E54" s="8"/>
      <c r="F54" s="8">
        <v>163.32</v>
      </c>
      <c r="G54" s="13"/>
      <c r="H54" s="8"/>
      <c r="I54" s="8"/>
      <c r="J54" s="18"/>
      <c r="K54" s="18"/>
      <c r="L54" s="19"/>
      <c r="M54" s="19"/>
      <c r="N54" s="18"/>
    </row>
    <row r="55" s="2" customFormat="1" ht="33" customHeight="1" spans="1:14">
      <c r="A55" s="15">
        <v>38</v>
      </c>
      <c r="B55" s="15" t="s">
        <v>528</v>
      </c>
      <c r="C55" s="15" t="s">
        <v>529</v>
      </c>
      <c r="D55" s="15" t="s">
        <v>69</v>
      </c>
      <c r="E55" s="15" t="s">
        <v>606</v>
      </c>
      <c r="F55" s="15">
        <v>163.32</v>
      </c>
      <c r="G55" s="17" t="s">
        <v>530</v>
      </c>
      <c r="H55" s="15" t="s">
        <v>33</v>
      </c>
      <c r="I55" s="15" t="s">
        <v>529</v>
      </c>
      <c r="J55" s="20" t="s">
        <v>531</v>
      </c>
      <c r="K55" s="20" t="s">
        <v>668</v>
      </c>
      <c r="L55" s="21" t="s">
        <v>532</v>
      </c>
      <c r="M55" s="21" t="s">
        <v>533</v>
      </c>
      <c r="N55" s="16"/>
    </row>
  </sheetData>
  <mergeCells count="17">
    <mergeCell ref="A2:N2"/>
    <mergeCell ref="A5:E5"/>
    <mergeCell ref="G5:I5"/>
    <mergeCell ref="A3:A4"/>
    <mergeCell ref="B3:B4"/>
    <mergeCell ref="C3:C4"/>
    <mergeCell ref="D3:D4"/>
    <mergeCell ref="E3:E4"/>
    <mergeCell ref="F3:F4"/>
    <mergeCell ref="G3:G4"/>
    <mergeCell ref="H3:H4"/>
    <mergeCell ref="I3:I4"/>
    <mergeCell ref="J3:J4"/>
    <mergeCell ref="K3:K4"/>
    <mergeCell ref="L3:L4"/>
    <mergeCell ref="M3:M4"/>
    <mergeCell ref="N3:N4"/>
  </mergeCells>
  <printOptions horizontalCentered="1"/>
  <pageMargins left="0.786805555555556" right="0.786805555555556" top="0.904861111111111" bottom="0.865972222222222" header="0.393055555555556" footer="0.511805555555556"/>
  <pageSetup paperSize="8" scale="73" fitToHeight="0" orientation="landscape" horizontalDpi="600"/>
  <headerFooter>
    <oddFooter>&amp;C第 &amp;P 页，共 &amp;N 页</oddFooter>
  </headerFooter>
  <ignoredErrors>
    <ignoredError sqref="F14 F43" formulaRange="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第一批项目计划清单-1.16</vt:lpstr>
      <vt:lpstr>项目计划</vt:lpstr>
      <vt:lpstr>项目计划 (2)</vt:lpstr>
      <vt:lpstr>项目计划 (3)</vt:lpstr>
      <vt:lpstr>第二批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局办公室</cp:lastModifiedBy>
  <dcterms:created xsi:type="dcterms:W3CDTF">2025-01-06T06:31:00Z</dcterms:created>
  <dcterms:modified xsi:type="dcterms:W3CDTF">2025-05-01T07:07:17Z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C1E3DCC8D7B84DE7B47A791E415820C7_13</vt:lpwstr>
  </property>
  <property fmtid="{D5CDD505-2E9C-101B-9397-08002B2CF9AE}" pid="4" name="KSOReadingLayout">
    <vt:bool>true</vt:bool>
  </property>
</Properties>
</file>